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ea69c491f39ee2/Rozpocty/Henry/Frani Sramka/"/>
    </mc:Choice>
  </mc:AlternateContent>
  <xr:revisionPtr revIDLastSave="0" documentId="8_{6EE07B95-7C99-4341-AD4F-6FE835BA2A61}" xr6:coauthVersionLast="33" xr6:coauthVersionMax="33" xr10:uidLastSave="{00000000-0000-0000-0000-000000000000}"/>
  <bookViews>
    <workbookView xWindow="360" yWindow="270" windowWidth="18740" windowHeight="122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Pol" sheetId="12" r:id="rId4"/>
    <sheet name="1 2 Pol" sheetId="13" r:id="rId5"/>
    <sheet name="1 3 Pol" sheetId="14" r:id="rId6"/>
    <sheet name="1 4 Pol" sheetId="15" r:id="rId7"/>
  </sheets>
  <externalReferences>
    <externalReference r:id="rId8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_xlnm.Print_Titles" localSheetId="4">'1 2 Pol'!$1:$7</definedName>
    <definedName name="_xlnm.Print_Titles" localSheetId="5">'1 3 Pol'!$1:$7</definedName>
    <definedName name="_xlnm.Print_Titles" localSheetId="6">'1 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Pol'!$A$1:$W$399</definedName>
    <definedName name="_xlnm.Print_Area" localSheetId="4">'1 2 Pol'!$A$1:$W$185</definedName>
    <definedName name="_xlnm.Print_Area" localSheetId="5">'1 3 Pol'!$A$1:$W$55</definedName>
    <definedName name="_xlnm.Print_Area" localSheetId="6">'1 4 Pol'!$A$1:$W$42</definedName>
    <definedName name="_xlnm.Print_Area" localSheetId="1">Stavba!$A$1:$J$82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901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2" i="1"/>
  <c r="F42" i="1"/>
  <c r="G41" i="1"/>
  <c r="F41" i="1"/>
  <c r="G40" i="1"/>
  <c r="F40" i="1"/>
  <c r="G39" i="1"/>
  <c r="F39" i="1"/>
  <c r="G32" i="15"/>
  <c r="G9" i="15"/>
  <c r="I9" i="15"/>
  <c r="I8" i="15" s="1"/>
  <c r="K9" i="15"/>
  <c r="M9" i="15"/>
  <c r="O9" i="15"/>
  <c r="Q9" i="15"/>
  <c r="Q8" i="15" s="1"/>
  <c r="V9" i="15"/>
  <c r="G10" i="15"/>
  <c r="G8" i="15" s="1"/>
  <c r="I10" i="15"/>
  <c r="K10" i="15"/>
  <c r="K8" i="15" s="1"/>
  <c r="O10" i="15"/>
  <c r="O8" i="15" s="1"/>
  <c r="Q10" i="15"/>
  <c r="V10" i="15"/>
  <c r="V8" i="15" s="1"/>
  <c r="G11" i="15"/>
  <c r="I11" i="15"/>
  <c r="K11" i="15"/>
  <c r="M11" i="15"/>
  <c r="O11" i="15"/>
  <c r="Q11" i="15"/>
  <c r="V11" i="15"/>
  <c r="G12" i="15"/>
  <c r="M12" i="15" s="1"/>
  <c r="I12" i="15"/>
  <c r="K12" i="15"/>
  <c r="O12" i="15"/>
  <c r="Q12" i="15"/>
  <c r="V12" i="15"/>
  <c r="G13" i="15"/>
  <c r="I13" i="15"/>
  <c r="K13" i="15"/>
  <c r="M13" i="15"/>
  <c r="O13" i="15"/>
  <c r="Q13" i="15"/>
  <c r="V13" i="15"/>
  <c r="G14" i="15"/>
  <c r="M14" i="15" s="1"/>
  <c r="I14" i="15"/>
  <c r="K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7" i="15"/>
  <c r="I17" i="15"/>
  <c r="K17" i="15"/>
  <c r="M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M21" i="15"/>
  <c r="O21" i="15"/>
  <c r="Q21" i="15"/>
  <c r="V21" i="15"/>
  <c r="G22" i="15"/>
  <c r="M22" i="15" s="1"/>
  <c r="I22" i="15"/>
  <c r="K22" i="15"/>
  <c r="O22" i="15"/>
  <c r="Q22" i="15"/>
  <c r="V22" i="15"/>
  <c r="G23" i="15"/>
  <c r="I23" i="15"/>
  <c r="K23" i="15"/>
  <c r="M23" i="15"/>
  <c r="O23" i="15"/>
  <c r="Q23" i="15"/>
  <c r="V23" i="15"/>
  <c r="G24" i="15"/>
  <c r="M24" i="15" s="1"/>
  <c r="I24" i="15"/>
  <c r="K24" i="15"/>
  <c r="O24" i="15"/>
  <c r="Q24" i="15"/>
  <c r="V24" i="15"/>
  <c r="G26" i="15"/>
  <c r="M26" i="15" s="1"/>
  <c r="I26" i="15"/>
  <c r="K26" i="15"/>
  <c r="K25" i="15" s="1"/>
  <c r="O26" i="15"/>
  <c r="O25" i="15" s="1"/>
  <c r="Q26" i="15"/>
  <c r="V26" i="15"/>
  <c r="V25" i="15" s="1"/>
  <c r="G27" i="15"/>
  <c r="I27" i="15"/>
  <c r="K27" i="15"/>
  <c r="M27" i="15"/>
  <c r="O27" i="15"/>
  <c r="Q27" i="15"/>
  <c r="V27" i="15"/>
  <c r="G28" i="15"/>
  <c r="M28" i="15" s="1"/>
  <c r="I28" i="15"/>
  <c r="K28" i="15"/>
  <c r="O28" i="15"/>
  <c r="Q28" i="15"/>
  <c r="V28" i="15"/>
  <c r="G29" i="15"/>
  <c r="I29" i="15"/>
  <c r="I25" i="15" s="1"/>
  <c r="K29" i="15"/>
  <c r="M29" i="15"/>
  <c r="O29" i="15"/>
  <c r="Q29" i="15"/>
  <c r="Q25" i="15" s="1"/>
  <c r="V29" i="15"/>
  <c r="G30" i="15"/>
  <c r="M30" i="15" s="1"/>
  <c r="I30" i="15"/>
  <c r="K30" i="15"/>
  <c r="O30" i="15"/>
  <c r="Q30" i="15"/>
  <c r="V30" i="15"/>
  <c r="AF32" i="15"/>
  <c r="G45" i="14"/>
  <c r="G8" i="14"/>
  <c r="K8" i="14"/>
  <c r="O8" i="14"/>
  <c r="V8" i="14"/>
  <c r="G9" i="14"/>
  <c r="I9" i="14"/>
  <c r="I8" i="14" s="1"/>
  <c r="K9" i="14"/>
  <c r="M9" i="14"/>
  <c r="M8" i="14" s="1"/>
  <c r="O9" i="14"/>
  <c r="Q9" i="14"/>
  <c r="Q8" i="14" s="1"/>
  <c r="V9" i="14"/>
  <c r="G11" i="14"/>
  <c r="K11" i="14"/>
  <c r="O11" i="14"/>
  <c r="V11" i="14"/>
  <c r="G12" i="14"/>
  <c r="I12" i="14"/>
  <c r="I11" i="14" s="1"/>
  <c r="K12" i="14"/>
  <c r="M12" i="14"/>
  <c r="M11" i="14" s="1"/>
  <c r="O12" i="14"/>
  <c r="Q12" i="14"/>
  <c r="Q11" i="14" s="1"/>
  <c r="V12" i="14"/>
  <c r="G14" i="14"/>
  <c r="K14" i="14"/>
  <c r="O14" i="14"/>
  <c r="V14" i="14"/>
  <c r="G15" i="14"/>
  <c r="I15" i="14"/>
  <c r="I14" i="14" s="1"/>
  <c r="K15" i="14"/>
  <c r="M15" i="14"/>
  <c r="M14" i="14" s="1"/>
  <c r="O15" i="14"/>
  <c r="Q15" i="14"/>
  <c r="Q14" i="14" s="1"/>
  <c r="V15" i="14"/>
  <c r="G17" i="14"/>
  <c r="I17" i="14"/>
  <c r="I16" i="14" s="1"/>
  <c r="K17" i="14"/>
  <c r="M17" i="14"/>
  <c r="O17" i="14"/>
  <c r="Q17" i="14"/>
  <c r="Q16" i="14" s="1"/>
  <c r="V17" i="14"/>
  <c r="G20" i="14"/>
  <c r="M20" i="14" s="1"/>
  <c r="I20" i="14"/>
  <c r="K20" i="14"/>
  <c r="K16" i="14" s="1"/>
  <c r="O20" i="14"/>
  <c r="Q20" i="14"/>
  <c r="V20" i="14"/>
  <c r="V16" i="14" s="1"/>
  <c r="G22" i="14"/>
  <c r="I22" i="14"/>
  <c r="K22" i="14"/>
  <c r="M22" i="14"/>
  <c r="O22" i="14"/>
  <c r="Q22" i="14"/>
  <c r="V22" i="14"/>
  <c r="G23" i="14"/>
  <c r="M23" i="14" s="1"/>
  <c r="I23" i="14"/>
  <c r="K23" i="14"/>
  <c r="O23" i="14"/>
  <c r="O16" i="14" s="1"/>
  <c r="Q23" i="14"/>
  <c r="V23" i="14"/>
  <c r="G24" i="14"/>
  <c r="I24" i="14"/>
  <c r="K24" i="14"/>
  <c r="M24" i="14"/>
  <c r="O24" i="14"/>
  <c r="Q24" i="14"/>
  <c r="V24" i="14"/>
  <c r="G26" i="14"/>
  <c r="M26" i="14" s="1"/>
  <c r="I26" i="14"/>
  <c r="K26" i="14"/>
  <c r="O26" i="14"/>
  <c r="Q26" i="14"/>
  <c r="V26" i="14"/>
  <c r="G28" i="14"/>
  <c r="M28" i="14" s="1"/>
  <c r="I28" i="14"/>
  <c r="K28" i="14"/>
  <c r="K27" i="14" s="1"/>
  <c r="O28" i="14"/>
  <c r="O27" i="14" s="1"/>
  <c r="Q28" i="14"/>
  <c r="V28" i="14"/>
  <c r="V27" i="14" s="1"/>
  <c r="G30" i="14"/>
  <c r="I30" i="14"/>
  <c r="I27" i="14" s="1"/>
  <c r="K30" i="14"/>
  <c r="M30" i="14"/>
  <c r="O30" i="14"/>
  <c r="Q30" i="14"/>
  <c r="Q27" i="14" s="1"/>
  <c r="V30" i="14"/>
  <c r="G32" i="14"/>
  <c r="M32" i="14" s="1"/>
  <c r="I32" i="14"/>
  <c r="K32" i="14"/>
  <c r="O32" i="14"/>
  <c r="Q32" i="14"/>
  <c r="V32" i="14"/>
  <c r="G34" i="14"/>
  <c r="I34" i="14"/>
  <c r="K34" i="14"/>
  <c r="M34" i="14"/>
  <c r="O34" i="14"/>
  <c r="Q34" i="14"/>
  <c r="V34" i="14"/>
  <c r="G36" i="14"/>
  <c r="O36" i="14"/>
  <c r="G37" i="14"/>
  <c r="I37" i="14"/>
  <c r="I36" i="14" s="1"/>
  <c r="K37" i="14"/>
  <c r="M37" i="14"/>
  <c r="O37" i="14"/>
  <c r="Q37" i="14"/>
  <c r="Q36" i="14" s="1"/>
  <c r="V37" i="14"/>
  <c r="G39" i="14"/>
  <c r="M39" i="14" s="1"/>
  <c r="I39" i="14"/>
  <c r="K39" i="14"/>
  <c r="K36" i="14" s="1"/>
  <c r="O39" i="14"/>
  <c r="Q39" i="14"/>
  <c r="V39" i="14"/>
  <c r="V36" i="14" s="1"/>
  <c r="G42" i="14"/>
  <c r="I42" i="14"/>
  <c r="K42" i="14"/>
  <c r="M42" i="14"/>
  <c r="O42" i="14"/>
  <c r="Q42" i="14"/>
  <c r="V42" i="14"/>
  <c r="AE45" i="14"/>
  <c r="AF45" i="14"/>
  <c r="G175" i="13"/>
  <c r="BA158" i="13"/>
  <c r="G9" i="13"/>
  <c r="M9" i="13" s="1"/>
  <c r="I9" i="13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G8" i="13" s="1"/>
  <c r="I15" i="13"/>
  <c r="K15" i="13"/>
  <c r="O15" i="13"/>
  <c r="O8" i="13" s="1"/>
  <c r="Q15" i="13"/>
  <c r="V15" i="13"/>
  <c r="G18" i="13"/>
  <c r="M18" i="13" s="1"/>
  <c r="I18" i="13"/>
  <c r="I8" i="13" s="1"/>
  <c r="K18" i="13"/>
  <c r="O18" i="13"/>
  <c r="Q18" i="13"/>
  <c r="V18" i="13"/>
  <c r="G21" i="13"/>
  <c r="M21" i="13" s="1"/>
  <c r="I21" i="13"/>
  <c r="K21" i="13"/>
  <c r="O21" i="13"/>
  <c r="Q21" i="13"/>
  <c r="V21" i="13"/>
  <c r="G22" i="13"/>
  <c r="I22" i="13"/>
  <c r="K22" i="13"/>
  <c r="M22" i="13"/>
  <c r="O22" i="13"/>
  <c r="Q22" i="13"/>
  <c r="V22" i="13"/>
  <c r="G25" i="13"/>
  <c r="M25" i="13" s="1"/>
  <c r="I25" i="13"/>
  <c r="K25" i="13"/>
  <c r="O25" i="13"/>
  <c r="Q25" i="13"/>
  <c r="V25" i="13"/>
  <c r="G26" i="13"/>
  <c r="M26" i="13" s="1"/>
  <c r="I26" i="13"/>
  <c r="K26" i="13"/>
  <c r="O26" i="13"/>
  <c r="Q26" i="13"/>
  <c r="V26" i="13"/>
  <c r="G29" i="13"/>
  <c r="M29" i="13" s="1"/>
  <c r="I29" i="13"/>
  <c r="K29" i="13"/>
  <c r="O29" i="13"/>
  <c r="Q29" i="13"/>
  <c r="V29" i="13"/>
  <c r="G32" i="13"/>
  <c r="I32" i="13"/>
  <c r="K32" i="13"/>
  <c r="M32" i="13"/>
  <c r="O32" i="13"/>
  <c r="Q32" i="13"/>
  <c r="V32" i="13"/>
  <c r="G35" i="13"/>
  <c r="M35" i="13" s="1"/>
  <c r="I35" i="13"/>
  <c r="K35" i="13"/>
  <c r="O35" i="13"/>
  <c r="Q35" i="13"/>
  <c r="V35" i="13"/>
  <c r="G38" i="13"/>
  <c r="M38" i="13" s="1"/>
  <c r="I38" i="13"/>
  <c r="K38" i="13"/>
  <c r="O38" i="13"/>
  <c r="Q38" i="13"/>
  <c r="V38" i="13"/>
  <c r="G42" i="13"/>
  <c r="M42" i="13" s="1"/>
  <c r="I42" i="13"/>
  <c r="K42" i="13"/>
  <c r="O42" i="13"/>
  <c r="Q42" i="13"/>
  <c r="V42" i="13"/>
  <c r="G45" i="13"/>
  <c r="I45" i="13"/>
  <c r="K45" i="13"/>
  <c r="M45" i="13"/>
  <c r="O45" i="13"/>
  <c r="Q45" i="13"/>
  <c r="V45" i="13"/>
  <c r="G48" i="13"/>
  <c r="M48" i="13" s="1"/>
  <c r="I48" i="13"/>
  <c r="K48" i="13"/>
  <c r="O48" i="13"/>
  <c r="Q48" i="13"/>
  <c r="V48" i="13"/>
  <c r="G51" i="13"/>
  <c r="M51" i="13" s="1"/>
  <c r="I51" i="13"/>
  <c r="K51" i="13"/>
  <c r="O51" i="13"/>
  <c r="Q51" i="13"/>
  <c r="V51" i="13"/>
  <c r="G54" i="13"/>
  <c r="M54" i="13" s="1"/>
  <c r="I54" i="13"/>
  <c r="K54" i="13"/>
  <c r="O54" i="13"/>
  <c r="Q54" i="13"/>
  <c r="V54" i="13"/>
  <c r="G57" i="13"/>
  <c r="I57" i="13"/>
  <c r="K57" i="13"/>
  <c r="M57" i="13"/>
  <c r="O57" i="13"/>
  <c r="Q57" i="13"/>
  <c r="V57" i="13"/>
  <c r="G60" i="13"/>
  <c r="M60" i="13" s="1"/>
  <c r="I60" i="13"/>
  <c r="K60" i="13"/>
  <c r="O60" i="13"/>
  <c r="Q60" i="13"/>
  <c r="V60" i="13"/>
  <c r="G63" i="13"/>
  <c r="M63" i="13" s="1"/>
  <c r="I63" i="13"/>
  <c r="K63" i="13"/>
  <c r="O63" i="13"/>
  <c r="Q63" i="13"/>
  <c r="V63" i="13"/>
  <c r="G66" i="13"/>
  <c r="M66" i="13" s="1"/>
  <c r="I66" i="13"/>
  <c r="K66" i="13"/>
  <c r="O66" i="13"/>
  <c r="Q66" i="13"/>
  <c r="V66" i="13"/>
  <c r="G69" i="13"/>
  <c r="I69" i="13"/>
  <c r="K69" i="13"/>
  <c r="M69" i="13"/>
  <c r="O69" i="13"/>
  <c r="Q69" i="13"/>
  <c r="V69" i="13"/>
  <c r="G72" i="13"/>
  <c r="M72" i="13" s="1"/>
  <c r="I72" i="13"/>
  <c r="K72" i="13"/>
  <c r="O72" i="13"/>
  <c r="Q72" i="13"/>
  <c r="V72" i="13"/>
  <c r="G75" i="13"/>
  <c r="M75" i="13" s="1"/>
  <c r="I75" i="13"/>
  <c r="K75" i="13"/>
  <c r="O75" i="13"/>
  <c r="Q75" i="13"/>
  <c r="V75" i="13"/>
  <c r="G78" i="13"/>
  <c r="I78" i="13"/>
  <c r="I77" i="13" s="1"/>
  <c r="K78" i="13"/>
  <c r="M78" i="13"/>
  <c r="O78" i="13"/>
  <c r="Q78" i="13"/>
  <c r="Q77" i="13" s="1"/>
  <c r="V78" i="13"/>
  <c r="G81" i="13"/>
  <c r="G77" i="13" s="1"/>
  <c r="I81" i="13"/>
  <c r="K81" i="13"/>
  <c r="K77" i="13" s="1"/>
  <c r="O81" i="13"/>
  <c r="O77" i="13" s="1"/>
  <c r="Q81" i="13"/>
  <c r="V81" i="13"/>
  <c r="V77" i="13" s="1"/>
  <c r="G84" i="13"/>
  <c r="I84" i="13"/>
  <c r="K84" i="13"/>
  <c r="M84" i="13"/>
  <c r="O84" i="13"/>
  <c r="Q84" i="13"/>
  <c r="V84" i="13"/>
  <c r="G88" i="13"/>
  <c r="M88" i="13" s="1"/>
  <c r="I88" i="13"/>
  <c r="K88" i="13"/>
  <c r="O88" i="13"/>
  <c r="Q88" i="13"/>
  <c r="V88" i="13"/>
  <c r="G90" i="13"/>
  <c r="I90" i="13"/>
  <c r="K90" i="13"/>
  <c r="M90" i="13"/>
  <c r="O90" i="13"/>
  <c r="Q90" i="13"/>
  <c r="V90" i="13"/>
  <c r="G94" i="13"/>
  <c r="I94" i="13"/>
  <c r="I93" i="13" s="1"/>
  <c r="K94" i="13"/>
  <c r="M94" i="13"/>
  <c r="O94" i="13"/>
  <c r="Q94" i="13"/>
  <c r="Q93" i="13" s="1"/>
  <c r="V94" i="13"/>
  <c r="G97" i="13"/>
  <c r="M97" i="13" s="1"/>
  <c r="I97" i="13"/>
  <c r="K97" i="13"/>
  <c r="K93" i="13" s="1"/>
  <c r="O97" i="13"/>
  <c r="Q97" i="13"/>
  <c r="V97" i="13"/>
  <c r="V93" i="13" s="1"/>
  <c r="G100" i="13"/>
  <c r="I100" i="13"/>
  <c r="K100" i="13"/>
  <c r="M100" i="13"/>
  <c r="O100" i="13"/>
  <c r="Q100" i="13"/>
  <c r="V100" i="13"/>
  <c r="G103" i="13"/>
  <c r="M103" i="13" s="1"/>
  <c r="I103" i="13"/>
  <c r="K103" i="13"/>
  <c r="O103" i="13"/>
  <c r="O93" i="13" s="1"/>
  <c r="Q103" i="13"/>
  <c r="V103" i="13"/>
  <c r="G106" i="13"/>
  <c r="I106" i="13"/>
  <c r="K106" i="13"/>
  <c r="M106" i="13"/>
  <c r="O106" i="13"/>
  <c r="Q106" i="13"/>
  <c r="V106" i="13"/>
  <c r="G109" i="13"/>
  <c r="M109" i="13" s="1"/>
  <c r="I109" i="13"/>
  <c r="K109" i="13"/>
  <c r="O109" i="13"/>
  <c r="Q109" i="13"/>
  <c r="V109" i="13"/>
  <c r="G112" i="13"/>
  <c r="I112" i="13"/>
  <c r="K112" i="13"/>
  <c r="M112" i="13"/>
  <c r="O112" i="13"/>
  <c r="Q112" i="13"/>
  <c r="V112" i="13"/>
  <c r="G115" i="13"/>
  <c r="O115" i="13"/>
  <c r="G116" i="13"/>
  <c r="I116" i="13"/>
  <c r="I115" i="13" s="1"/>
  <c r="K116" i="13"/>
  <c r="M116" i="13"/>
  <c r="O116" i="13"/>
  <c r="Q116" i="13"/>
  <c r="Q115" i="13" s="1"/>
  <c r="V116" i="13"/>
  <c r="G119" i="13"/>
  <c r="M119" i="13" s="1"/>
  <c r="I119" i="13"/>
  <c r="K119" i="13"/>
  <c r="K115" i="13" s="1"/>
  <c r="O119" i="13"/>
  <c r="Q119" i="13"/>
  <c r="V119" i="13"/>
  <c r="V115" i="13" s="1"/>
  <c r="I122" i="13"/>
  <c r="Q122" i="13"/>
  <c r="G123" i="13"/>
  <c r="M123" i="13" s="1"/>
  <c r="M122" i="13" s="1"/>
  <c r="I123" i="13"/>
  <c r="K123" i="13"/>
  <c r="K122" i="13" s="1"/>
  <c r="O123" i="13"/>
  <c r="O122" i="13" s="1"/>
  <c r="Q123" i="13"/>
  <c r="V123" i="13"/>
  <c r="V122" i="13" s="1"/>
  <c r="I126" i="13"/>
  <c r="Q126" i="13"/>
  <c r="G127" i="13"/>
  <c r="G126" i="13" s="1"/>
  <c r="I127" i="13"/>
  <c r="K127" i="13"/>
  <c r="K126" i="13" s="1"/>
  <c r="O127" i="13"/>
  <c r="O126" i="13" s="1"/>
  <c r="Q127" i="13"/>
  <c r="V127" i="13"/>
  <c r="V126" i="13" s="1"/>
  <c r="G131" i="13"/>
  <c r="M131" i="13" s="1"/>
  <c r="M130" i="13" s="1"/>
  <c r="I131" i="13"/>
  <c r="I130" i="13" s="1"/>
  <c r="K131" i="13"/>
  <c r="K130" i="13" s="1"/>
  <c r="O131" i="13"/>
  <c r="O130" i="13" s="1"/>
  <c r="Q131" i="13"/>
  <c r="Q130" i="13" s="1"/>
  <c r="V131" i="13"/>
  <c r="V130" i="13" s="1"/>
  <c r="I132" i="13"/>
  <c r="Q132" i="13"/>
  <c r="G133" i="13"/>
  <c r="M133" i="13" s="1"/>
  <c r="I133" i="13"/>
  <c r="K133" i="13"/>
  <c r="K132" i="13" s="1"/>
  <c r="O133" i="13"/>
  <c r="Q133" i="13"/>
  <c r="V133" i="13"/>
  <c r="V132" i="13" s="1"/>
  <c r="G136" i="13"/>
  <c r="I136" i="13"/>
  <c r="K136" i="13"/>
  <c r="M136" i="13"/>
  <c r="O136" i="13"/>
  <c r="Q136" i="13"/>
  <c r="V136" i="13"/>
  <c r="G139" i="13"/>
  <c r="G132" i="13" s="1"/>
  <c r="I139" i="13"/>
  <c r="K139" i="13"/>
  <c r="O139" i="13"/>
  <c r="O132" i="13" s="1"/>
  <c r="Q139" i="13"/>
  <c r="V139" i="13"/>
  <c r="G141" i="13"/>
  <c r="M141" i="13" s="1"/>
  <c r="I141" i="13"/>
  <c r="K141" i="13"/>
  <c r="K140" i="13" s="1"/>
  <c r="O141" i="13"/>
  <c r="Q141" i="13"/>
  <c r="V141" i="13"/>
  <c r="V140" i="13" s="1"/>
  <c r="G142" i="13"/>
  <c r="I142" i="13"/>
  <c r="K142" i="13"/>
  <c r="M142" i="13"/>
  <c r="O142" i="13"/>
  <c r="Q142" i="13"/>
  <c r="V142" i="13"/>
  <c r="G143" i="13"/>
  <c r="G140" i="13" s="1"/>
  <c r="I143" i="13"/>
  <c r="K143" i="13"/>
  <c r="O143" i="13"/>
  <c r="O140" i="13" s="1"/>
  <c r="Q143" i="13"/>
  <c r="V143" i="13"/>
  <c r="G147" i="13"/>
  <c r="M147" i="13" s="1"/>
  <c r="I147" i="13"/>
  <c r="I140" i="13" s="1"/>
  <c r="K147" i="13"/>
  <c r="O147" i="13"/>
  <c r="Q147" i="13"/>
  <c r="Q140" i="13" s="1"/>
  <c r="V147" i="13"/>
  <c r="G151" i="13"/>
  <c r="I151" i="13"/>
  <c r="K151" i="13"/>
  <c r="M151" i="13"/>
  <c r="O151" i="13"/>
  <c r="Q151" i="13"/>
  <c r="V151" i="13"/>
  <c r="G155" i="13"/>
  <c r="I155" i="13"/>
  <c r="K155" i="13"/>
  <c r="M155" i="13"/>
  <c r="O155" i="13"/>
  <c r="Q155" i="13"/>
  <c r="V155" i="13"/>
  <c r="G157" i="13"/>
  <c r="M157" i="13" s="1"/>
  <c r="I157" i="13"/>
  <c r="K157" i="13"/>
  <c r="O157" i="13"/>
  <c r="Q157" i="13"/>
  <c r="V157" i="13"/>
  <c r="G159" i="13"/>
  <c r="M159" i="13" s="1"/>
  <c r="I159" i="13"/>
  <c r="K159" i="13"/>
  <c r="O159" i="13"/>
  <c r="Q159" i="13"/>
  <c r="V159" i="13"/>
  <c r="G160" i="13"/>
  <c r="I160" i="13"/>
  <c r="K160" i="13"/>
  <c r="M160" i="13"/>
  <c r="O160" i="13"/>
  <c r="Q160" i="13"/>
  <c r="V160" i="13"/>
  <c r="G161" i="13"/>
  <c r="I161" i="13"/>
  <c r="K161" i="13"/>
  <c r="M161" i="13"/>
  <c r="O161" i="13"/>
  <c r="Q161" i="13"/>
  <c r="V161" i="13"/>
  <c r="G162" i="13"/>
  <c r="M162" i="13" s="1"/>
  <c r="I162" i="13"/>
  <c r="K162" i="13"/>
  <c r="O162" i="13"/>
  <c r="Q162" i="13"/>
  <c r="V162" i="13"/>
  <c r="G163" i="13"/>
  <c r="M163" i="13" s="1"/>
  <c r="I163" i="13"/>
  <c r="K163" i="13"/>
  <c r="O163" i="13"/>
  <c r="Q163" i="13"/>
  <c r="V163" i="13"/>
  <c r="G164" i="13"/>
  <c r="K164" i="13"/>
  <c r="O164" i="13"/>
  <c r="V164" i="13"/>
  <c r="G165" i="13"/>
  <c r="I165" i="13"/>
  <c r="I164" i="13" s="1"/>
  <c r="K165" i="13"/>
  <c r="M165" i="13"/>
  <c r="M164" i="13" s="1"/>
  <c r="O165" i="13"/>
  <c r="Q165" i="13"/>
  <c r="Q164" i="13" s="1"/>
  <c r="V165" i="13"/>
  <c r="G167" i="13"/>
  <c r="I167" i="13"/>
  <c r="I166" i="13" s="1"/>
  <c r="K167" i="13"/>
  <c r="M167" i="13"/>
  <c r="O167" i="13"/>
  <c r="Q167" i="13"/>
  <c r="Q166" i="13" s="1"/>
  <c r="V167" i="13"/>
  <c r="G168" i="13"/>
  <c r="M168" i="13" s="1"/>
  <c r="I168" i="13"/>
  <c r="K168" i="13"/>
  <c r="K166" i="13" s="1"/>
  <c r="O168" i="13"/>
  <c r="Q168" i="13"/>
  <c r="V168" i="13"/>
  <c r="V166" i="13" s="1"/>
  <c r="G169" i="13"/>
  <c r="I169" i="13"/>
  <c r="K169" i="13"/>
  <c r="M169" i="13"/>
  <c r="O169" i="13"/>
  <c r="Q169" i="13"/>
  <c r="V169" i="13"/>
  <c r="G171" i="13"/>
  <c r="M171" i="13" s="1"/>
  <c r="I171" i="13"/>
  <c r="K171" i="13"/>
  <c r="O171" i="13"/>
  <c r="O166" i="13" s="1"/>
  <c r="Q171" i="13"/>
  <c r="V171" i="13"/>
  <c r="G172" i="13"/>
  <c r="I172" i="13"/>
  <c r="K172" i="13"/>
  <c r="M172" i="13"/>
  <c r="O172" i="13"/>
  <c r="Q172" i="13"/>
  <c r="V172" i="13"/>
  <c r="G173" i="13"/>
  <c r="M173" i="13" s="1"/>
  <c r="I173" i="13"/>
  <c r="K173" i="13"/>
  <c r="O173" i="13"/>
  <c r="Q173" i="13"/>
  <c r="V173" i="13"/>
  <c r="AE175" i="13"/>
  <c r="AF175" i="13"/>
  <c r="G389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3" i="12"/>
  <c r="I13" i="12"/>
  <c r="K13" i="12"/>
  <c r="M13" i="12"/>
  <c r="O13" i="12"/>
  <c r="Q13" i="12"/>
  <c r="V13" i="12"/>
  <c r="K17" i="12"/>
  <c r="G18" i="12"/>
  <c r="G17" i="12" s="1"/>
  <c r="I18" i="12"/>
  <c r="I17" i="12" s="1"/>
  <c r="K18" i="12"/>
  <c r="M18" i="12"/>
  <c r="O18" i="12"/>
  <c r="O17" i="12" s="1"/>
  <c r="Q18" i="12"/>
  <c r="Q17" i="12" s="1"/>
  <c r="V18" i="12"/>
  <c r="G22" i="12"/>
  <c r="M22" i="12" s="1"/>
  <c r="I22" i="12"/>
  <c r="K22" i="12"/>
  <c r="O22" i="12"/>
  <c r="Q22" i="12"/>
  <c r="V22" i="12"/>
  <c r="G25" i="12"/>
  <c r="I25" i="12"/>
  <c r="K25" i="12"/>
  <c r="M25" i="12"/>
  <c r="O25" i="12"/>
  <c r="Q25" i="12"/>
  <c r="V25" i="12"/>
  <c r="G32" i="12"/>
  <c r="I32" i="12"/>
  <c r="K32" i="12"/>
  <c r="M32" i="12"/>
  <c r="O32" i="12"/>
  <c r="Q32" i="12"/>
  <c r="V32" i="12"/>
  <c r="V17" i="12" s="1"/>
  <c r="G35" i="12"/>
  <c r="I35" i="12"/>
  <c r="K35" i="12"/>
  <c r="M35" i="12"/>
  <c r="O35" i="12"/>
  <c r="Q35" i="12"/>
  <c r="V35" i="12"/>
  <c r="G41" i="12"/>
  <c r="G42" i="12"/>
  <c r="I42" i="12"/>
  <c r="I41" i="12" s="1"/>
  <c r="K42" i="12"/>
  <c r="K41" i="12" s="1"/>
  <c r="M42" i="12"/>
  <c r="O42" i="12"/>
  <c r="Q42" i="12"/>
  <c r="Q41" i="12" s="1"/>
  <c r="V42" i="12"/>
  <c r="V41" i="12" s="1"/>
  <c r="G47" i="12"/>
  <c r="I47" i="12"/>
  <c r="K47" i="12"/>
  <c r="M47" i="12"/>
  <c r="O47" i="12"/>
  <c r="Q47" i="12"/>
  <c r="V47" i="12"/>
  <c r="G58" i="12"/>
  <c r="I58" i="12"/>
  <c r="K58" i="12"/>
  <c r="M58" i="12"/>
  <c r="O58" i="12"/>
  <c r="Q58" i="12"/>
  <c r="V58" i="12"/>
  <c r="G61" i="12"/>
  <c r="M61" i="12" s="1"/>
  <c r="I61" i="12"/>
  <c r="K61" i="12"/>
  <c r="O61" i="12"/>
  <c r="O41" i="12" s="1"/>
  <c r="Q61" i="12"/>
  <c r="V61" i="12"/>
  <c r="G63" i="12"/>
  <c r="I63" i="12"/>
  <c r="K63" i="12"/>
  <c r="M63" i="12"/>
  <c r="O63" i="12"/>
  <c r="Q63" i="12"/>
  <c r="V63" i="12"/>
  <c r="G66" i="12"/>
  <c r="I66" i="12"/>
  <c r="K66" i="12"/>
  <c r="M66" i="12"/>
  <c r="O66" i="12"/>
  <c r="Q66" i="12"/>
  <c r="V66" i="12"/>
  <c r="G68" i="12"/>
  <c r="I68" i="12"/>
  <c r="K68" i="12"/>
  <c r="M68" i="12"/>
  <c r="O68" i="12"/>
  <c r="Q68" i="12"/>
  <c r="V68" i="12"/>
  <c r="G72" i="12"/>
  <c r="M72" i="12" s="1"/>
  <c r="I72" i="12"/>
  <c r="K72" i="12"/>
  <c r="O72" i="12"/>
  <c r="Q72" i="12"/>
  <c r="V72" i="12"/>
  <c r="G75" i="12"/>
  <c r="I75" i="12"/>
  <c r="K75" i="12"/>
  <c r="M75" i="12"/>
  <c r="O75" i="12"/>
  <c r="Q75" i="12"/>
  <c r="V75" i="12"/>
  <c r="G82" i="12"/>
  <c r="I82" i="12"/>
  <c r="K82" i="12"/>
  <c r="M82" i="12"/>
  <c r="O82" i="12"/>
  <c r="Q82" i="12"/>
  <c r="V82" i="12"/>
  <c r="G86" i="12"/>
  <c r="I86" i="12"/>
  <c r="K86" i="12"/>
  <c r="M86" i="12"/>
  <c r="O86" i="12"/>
  <c r="Q86" i="12"/>
  <c r="V86" i="12"/>
  <c r="G92" i="12"/>
  <c r="M92" i="12" s="1"/>
  <c r="I92" i="12"/>
  <c r="K92" i="12"/>
  <c r="O92" i="12"/>
  <c r="Q92" i="12"/>
  <c r="V92" i="12"/>
  <c r="G96" i="12"/>
  <c r="I96" i="12"/>
  <c r="K96" i="12"/>
  <c r="M96" i="12"/>
  <c r="O96" i="12"/>
  <c r="Q96" i="12"/>
  <c r="V96" i="12"/>
  <c r="G101" i="12"/>
  <c r="I101" i="12"/>
  <c r="K101" i="12"/>
  <c r="M101" i="12"/>
  <c r="O101" i="12"/>
  <c r="Q101" i="12"/>
  <c r="V101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6" i="12"/>
  <c r="I116" i="12"/>
  <c r="K116" i="12"/>
  <c r="K115" i="12" s="1"/>
  <c r="M116" i="12"/>
  <c r="O116" i="12"/>
  <c r="Q116" i="12"/>
  <c r="V116" i="12"/>
  <c r="V115" i="12" s="1"/>
  <c r="G118" i="12"/>
  <c r="G115" i="12" s="1"/>
  <c r="I118" i="12"/>
  <c r="K118" i="12"/>
  <c r="M118" i="12"/>
  <c r="O118" i="12"/>
  <c r="O115" i="12" s="1"/>
  <c r="Q118" i="12"/>
  <c r="V118" i="12"/>
  <c r="G120" i="12"/>
  <c r="M120" i="12" s="1"/>
  <c r="I120" i="12"/>
  <c r="K120" i="12"/>
  <c r="O120" i="12"/>
  <c r="Q120" i="12"/>
  <c r="V120" i="12"/>
  <c r="G122" i="12"/>
  <c r="M122" i="12" s="1"/>
  <c r="I122" i="12"/>
  <c r="I115" i="12" s="1"/>
  <c r="K122" i="12"/>
  <c r="O122" i="12"/>
  <c r="Q122" i="12"/>
  <c r="Q115" i="12" s="1"/>
  <c r="V122" i="12"/>
  <c r="G125" i="12"/>
  <c r="G124" i="12" s="1"/>
  <c r="I125" i="12"/>
  <c r="K125" i="12"/>
  <c r="M125" i="12"/>
  <c r="O125" i="12"/>
  <c r="O124" i="12" s="1"/>
  <c r="Q125" i="12"/>
  <c r="V125" i="12"/>
  <c r="G127" i="12"/>
  <c r="M127" i="12" s="1"/>
  <c r="I127" i="12"/>
  <c r="I124" i="12" s="1"/>
  <c r="K127" i="12"/>
  <c r="O127" i="12"/>
  <c r="Q127" i="12"/>
  <c r="Q124" i="12" s="1"/>
  <c r="V127" i="12"/>
  <c r="G129" i="12"/>
  <c r="M129" i="12" s="1"/>
  <c r="I129" i="12"/>
  <c r="K129" i="12"/>
  <c r="O129" i="12"/>
  <c r="Q129" i="12"/>
  <c r="V129" i="12"/>
  <c r="G131" i="12"/>
  <c r="I131" i="12"/>
  <c r="K131" i="12"/>
  <c r="K124" i="12" s="1"/>
  <c r="M131" i="12"/>
  <c r="O131" i="12"/>
  <c r="Q131" i="12"/>
  <c r="V131" i="12"/>
  <c r="V124" i="12" s="1"/>
  <c r="G133" i="12"/>
  <c r="I133" i="12"/>
  <c r="K133" i="12"/>
  <c r="M133" i="12"/>
  <c r="O133" i="12"/>
  <c r="Q133" i="12"/>
  <c r="V133" i="12"/>
  <c r="G135" i="12"/>
  <c r="M135" i="12" s="1"/>
  <c r="I135" i="12"/>
  <c r="K135" i="12"/>
  <c r="O135" i="12"/>
  <c r="Q135" i="12"/>
  <c r="V135" i="12"/>
  <c r="G137" i="12"/>
  <c r="M137" i="12" s="1"/>
  <c r="I137" i="12"/>
  <c r="K137" i="12"/>
  <c r="O137" i="12"/>
  <c r="Q137" i="12"/>
  <c r="V137" i="12"/>
  <c r="G139" i="12"/>
  <c r="I139" i="12"/>
  <c r="K139" i="12"/>
  <c r="M139" i="12"/>
  <c r="O139" i="12"/>
  <c r="Q139" i="12"/>
  <c r="V139" i="12"/>
  <c r="G141" i="12"/>
  <c r="I141" i="12"/>
  <c r="K141" i="12"/>
  <c r="M141" i="12"/>
  <c r="O141" i="12"/>
  <c r="Q141" i="12"/>
  <c r="V141" i="12"/>
  <c r="G143" i="12"/>
  <c r="O143" i="12"/>
  <c r="G144" i="12"/>
  <c r="M144" i="12" s="1"/>
  <c r="M143" i="12" s="1"/>
  <c r="I144" i="12"/>
  <c r="I143" i="12" s="1"/>
  <c r="K144" i="12"/>
  <c r="K143" i="12" s="1"/>
  <c r="O144" i="12"/>
  <c r="Q144" i="12"/>
  <c r="Q143" i="12" s="1"/>
  <c r="V144" i="12"/>
  <c r="V143" i="12" s="1"/>
  <c r="G146" i="12"/>
  <c r="I146" i="12"/>
  <c r="K146" i="12"/>
  <c r="M146" i="12"/>
  <c r="O146" i="12"/>
  <c r="Q146" i="12"/>
  <c r="V146" i="12"/>
  <c r="G152" i="12"/>
  <c r="I152" i="12"/>
  <c r="K152" i="12"/>
  <c r="M152" i="12"/>
  <c r="O152" i="12"/>
  <c r="Q152" i="12"/>
  <c r="V152" i="12"/>
  <c r="G154" i="12"/>
  <c r="M154" i="12" s="1"/>
  <c r="I154" i="12"/>
  <c r="I153" i="12" s="1"/>
  <c r="K154" i="12"/>
  <c r="K153" i="12" s="1"/>
  <c r="O154" i="12"/>
  <c r="Q154" i="12"/>
  <c r="Q153" i="12" s="1"/>
  <c r="V154" i="12"/>
  <c r="V153" i="12" s="1"/>
  <c r="G156" i="12"/>
  <c r="I156" i="12"/>
  <c r="K156" i="12"/>
  <c r="M156" i="12"/>
  <c r="O156" i="12"/>
  <c r="Q156" i="12"/>
  <c r="V156" i="12"/>
  <c r="G158" i="12"/>
  <c r="I158" i="12"/>
  <c r="K158" i="12"/>
  <c r="M158" i="12"/>
  <c r="O158" i="12"/>
  <c r="Q158" i="12"/>
  <c r="V158" i="12"/>
  <c r="G160" i="12"/>
  <c r="M160" i="12" s="1"/>
  <c r="I160" i="12"/>
  <c r="K160" i="12"/>
  <c r="O160" i="12"/>
  <c r="O153" i="12" s="1"/>
  <c r="Q160" i="12"/>
  <c r="V160" i="12"/>
  <c r="G162" i="12"/>
  <c r="M162" i="12" s="1"/>
  <c r="I162" i="12"/>
  <c r="K162" i="12"/>
  <c r="O162" i="12"/>
  <c r="Q162" i="12"/>
  <c r="V162" i="12"/>
  <c r="G166" i="12"/>
  <c r="I166" i="12"/>
  <c r="K166" i="12"/>
  <c r="M166" i="12"/>
  <c r="O166" i="12"/>
  <c r="Q166" i="12"/>
  <c r="V166" i="12"/>
  <c r="G168" i="12"/>
  <c r="I168" i="12"/>
  <c r="K168" i="12"/>
  <c r="M168" i="12"/>
  <c r="O168" i="12"/>
  <c r="Q168" i="12"/>
  <c r="V168" i="12"/>
  <c r="G170" i="12"/>
  <c r="M170" i="12" s="1"/>
  <c r="I170" i="12"/>
  <c r="K170" i="12"/>
  <c r="O170" i="12"/>
  <c r="Q170" i="12"/>
  <c r="V170" i="12"/>
  <c r="G172" i="12"/>
  <c r="I172" i="12"/>
  <c r="K172" i="12"/>
  <c r="M172" i="12"/>
  <c r="O172" i="12"/>
  <c r="Q172" i="12"/>
  <c r="V172" i="12"/>
  <c r="G174" i="12"/>
  <c r="I174" i="12"/>
  <c r="K174" i="12"/>
  <c r="M174" i="12"/>
  <c r="O174" i="12"/>
  <c r="Q174" i="12"/>
  <c r="V174" i="12"/>
  <c r="G178" i="12"/>
  <c r="G177" i="12" s="1"/>
  <c r="I178" i="12"/>
  <c r="I177" i="12" s="1"/>
  <c r="K178" i="12"/>
  <c r="K177" i="12" s="1"/>
  <c r="O178" i="12"/>
  <c r="O177" i="12" s="1"/>
  <c r="Q178" i="12"/>
  <c r="Q177" i="12" s="1"/>
  <c r="V178" i="12"/>
  <c r="V177" i="12" s="1"/>
  <c r="G179" i="12"/>
  <c r="I179" i="12"/>
  <c r="O179" i="12"/>
  <c r="Q179" i="12"/>
  <c r="G180" i="12"/>
  <c r="I180" i="12"/>
  <c r="K180" i="12"/>
  <c r="K179" i="12" s="1"/>
  <c r="M180" i="12"/>
  <c r="M179" i="12" s="1"/>
  <c r="O180" i="12"/>
  <c r="Q180" i="12"/>
  <c r="V180" i="12"/>
  <c r="V179" i="12" s="1"/>
  <c r="G183" i="12"/>
  <c r="G182" i="12" s="1"/>
  <c r="I183" i="12"/>
  <c r="I182" i="12" s="1"/>
  <c r="K183" i="12"/>
  <c r="O183" i="12"/>
  <c r="O182" i="12" s="1"/>
  <c r="Q183" i="12"/>
  <c r="Q182" i="12" s="1"/>
  <c r="V183" i="12"/>
  <c r="G185" i="12"/>
  <c r="M185" i="12" s="1"/>
  <c r="I185" i="12"/>
  <c r="K185" i="12"/>
  <c r="K182" i="12" s="1"/>
  <c r="O185" i="12"/>
  <c r="Q185" i="12"/>
  <c r="V185" i="12"/>
  <c r="V182" i="12" s="1"/>
  <c r="G187" i="12"/>
  <c r="I187" i="12"/>
  <c r="K187" i="12"/>
  <c r="M187" i="12"/>
  <c r="O187" i="12"/>
  <c r="Q187" i="12"/>
  <c r="V187" i="12"/>
  <c r="G194" i="12"/>
  <c r="I194" i="12"/>
  <c r="K194" i="12"/>
  <c r="M194" i="12"/>
  <c r="O194" i="12"/>
  <c r="Q194" i="12"/>
  <c r="V194" i="12"/>
  <c r="G195" i="12"/>
  <c r="G196" i="12"/>
  <c r="M196" i="12" s="1"/>
  <c r="I196" i="12"/>
  <c r="I195" i="12" s="1"/>
  <c r="K196" i="12"/>
  <c r="K195" i="12" s="1"/>
  <c r="O196" i="12"/>
  <c r="Q196" i="12"/>
  <c r="Q195" i="12" s="1"/>
  <c r="V196" i="12"/>
  <c r="V195" i="12" s="1"/>
  <c r="G206" i="12"/>
  <c r="I206" i="12"/>
  <c r="K206" i="12"/>
  <c r="M206" i="12"/>
  <c r="O206" i="12"/>
  <c r="Q206" i="12"/>
  <c r="V206" i="12"/>
  <c r="G214" i="12"/>
  <c r="I214" i="12"/>
  <c r="K214" i="12"/>
  <c r="M214" i="12"/>
  <c r="O214" i="12"/>
  <c r="Q214" i="12"/>
  <c r="V214" i="12"/>
  <c r="G223" i="12"/>
  <c r="M223" i="12" s="1"/>
  <c r="I223" i="12"/>
  <c r="K223" i="12"/>
  <c r="O223" i="12"/>
  <c r="O195" i="12" s="1"/>
  <c r="Q223" i="12"/>
  <c r="V223" i="12"/>
  <c r="G231" i="12"/>
  <c r="M231" i="12" s="1"/>
  <c r="I231" i="12"/>
  <c r="K231" i="12"/>
  <c r="O231" i="12"/>
  <c r="Q231" i="12"/>
  <c r="V231" i="12"/>
  <c r="G233" i="12"/>
  <c r="I233" i="12"/>
  <c r="K233" i="12"/>
  <c r="M233" i="12"/>
  <c r="O233" i="12"/>
  <c r="Q233" i="12"/>
  <c r="V233" i="12"/>
  <c r="G235" i="12"/>
  <c r="I235" i="12"/>
  <c r="K235" i="12"/>
  <c r="M235" i="12"/>
  <c r="O235" i="12"/>
  <c r="Q235" i="12"/>
  <c r="V235" i="12"/>
  <c r="G237" i="12"/>
  <c r="M237" i="12" s="1"/>
  <c r="I237" i="12"/>
  <c r="K237" i="12"/>
  <c r="O237" i="12"/>
  <c r="Q237" i="12"/>
  <c r="V237" i="12"/>
  <c r="G238" i="12"/>
  <c r="I238" i="12"/>
  <c r="O238" i="12"/>
  <c r="Q238" i="12"/>
  <c r="G239" i="12"/>
  <c r="I239" i="12"/>
  <c r="K239" i="12"/>
  <c r="K238" i="12" s="1"/>
  <c r="M239" i="12"/>
  <c r="M238" i="12" s="1"/>
  <c r="O239" i="12"/>
  <c r="Q239" i="12"/>
  <c r="V239" i="12"/>
  <c r="V238" i="12" s="1"/>
  <c r="G242" i="12"/>
  <c r="G240" i="12" s="1"/>
  <c r="I242" i="12"/>
  <c r="I240" i="12" s="1"/>
  <c r="K242" i="12"/>
  <c r="O242" i="12"/>
  <c r="O240" i="12" s="1"/>
  <c r="Q242" i="12"/>
  <c r="Q240" i="12" s="1"/>
  <c r="V242" i="12"/>
  <c r="G244" i="12"/>
  <c r="M244" i="12" s="1"/>
  <c r="I244" i="12"/>
  <c r="K244" i="12"/>
  <c r="K240" i="12" s="1"/>
  <c r="O244" i="12"/>
  <c r="Q244" i="12"/>
  <c r="V244" i="12"/>
  <c r="V240" i="12" s="1"/>
  <c r="G246" i="12"/>
  <c r="I246" i="12"/>
  <c r="K246" i="12"/>
  <c r="M246" i="12"/>
  <c r="O246" i="12"/>
  <c r="Q246" i="12"/>
  <c r="V246" i="12"/>
  <c r="G248" i="12"/>
  <c r="I248" i="12"/>
  <c r="K248" i="12"/>
  <c r="M248" i="12"/>
  <c r="O248" i="12"/>
  <c r="Q248" i="12"/>
  <c r="V248" i="12"/>
  <c r="G250" i="12"/>
  <c r="M250" i="12" s="1"/>
  <c r="I250" i="12"/>
  <c r="K250" i="12"/>
  <c r="O250" i="12"/>
  <c r="Q250" i="12"/>
  <c r="V250" i="12"/>
  <c r="G252" i="12"/>
  <c r="M252" i="12" s="1"/>
  <c r="I252" i="12"/>
  <c r="K252" i="12"/>
  <c r="O252" i="12"/>
  <c r="Q252" i="12"/>
  <c r="V252" i="12"/>
  <c r="G255" i="12"/>
  <c r="I255" i="12"/>
  <c r="K255" i="12"/>
  <c r="M255" i="12"/>
  <c r="O255" i="12"/>
  <c r="Q255" i="12"/>
  <c r="V255" i="12"/>
  <c r="G257" i="12"/>
  <c r="I257" i="12"/>
  <c r="K257" i="12"/>
  <c r="M257" i="12"/>
  <c r="O257" i="12"/>
  <c r="Q257" i="12"/>
  <c r="V257" i="12"/>
  <c r="G260" i="12"/>
  <c r="M260" i="12" s="1"/>
  <c r="I260" i="12"/>
  <c r="K260" i="12"/>
  <c r="O260" i="12"/>
  <c r="Q260" i="12"/>
  <c r="V260" i="12"/>
  <c r="G262" i="12"/>
  <c r="M262" i="12" s="1"/>
  <c r="I262" i="12"/>
  <c r="K262" i="12"/>
  <c r="O262" i="12"/>
  <c r="Q262" i="12"/>
  <c r="V262" i="12"/>
  <c r="G264" i="12"/>
  <c r="I264" i="12"/>
  <c r="K264" i="12"/>
  <c r="M264" i="12"/>
  <c r="O264" i="12"/>
  <c r="Q264" i="12"/>
  <c r="V264" i="12"/>
  <c r="G266" i="12"/>
  <c r="I266" i="12"/>
  <c r="K266" i="12"/>
  <c r="M266" i="12"/>
  <c r="O266" i="12"/>
  <c r="Q266" i="12"/>
  <c r="V266" i="12"/>
  <c r="G268" i="12"/>
  <c r="M268" i="12" s="1"/>
  <c r="I268" i="12"/>
  <c r="K268" i="12"/>
  <c r="O268" i="12"/>
  <c r="Q268" i="12"/>
  <c r="V268" i="12"/>
  <c r="G270" i="12"/>
  <c r="M270" i="12" s="1"/>
  <c r="I270" i="12"/>
  <c r="K270" i="12"/>
  <c r="O270" i="12"/>
  <c r="Q270" i="12"/>
  <c r="V270" i="12"/>
  <c r="G272" i="12"/>
  <c r="G271" i="12" s="1"/>
  <c r="I272" i="12"/>
  <c r="I271" i="12" s="1"/>
  <c r="K272" i="12"/>
  <c r="M272" i="12"/>
  <c r="O272" i="12"/>
  <c r="O271" i="12" s="1"/>
  <c r="Q272" i="12"/>
  <c r="Q271" i="12" s="1"/>
  <c r="V272" i="12"/>
  <c r="G274" i="12"/>
  <c r="M274" i="12" s="1"/>
  <c r="I274" i="12"/>
  <c r="K274" i="12"/>
  <c r="O274" i="12"/>
  <c r="Q274" i="12"/>
  <c r="V274" i="12"/>
  <c r="G284" i="12"/>
  <c r="I284" i="12"/>
  <c r="K284" i="12"/>
  <c r="M284" i="12"/>
  <c r="O284" i="12"/>
  <c r="Q284" i="12"/>
  <c r="V284" i="12"/>
  <c r="G287" i="12"/>
  <c r="I287" i="12"/>
  <c r="K287" i="12"/>
  <c r="K271" i="12" s="1"/>
  <c r="M287" i="12"/>
  <c r="O287" i="12"/>
  <c r="Q287" i="12"/>
  <c r="V287" i="12"/>
  <c r="V271" i="12" s="1"/>
  <c r="G291" i="12"/>
  <c r="I291" i="12"/>
  <c r="K291" i="12"/>
  <c r="M291" i="12"/>
  <c r="O291" i="12"/>
  <c r="Q291" i="12"/>
  <c r="V291" i="12"/>
  <c r="G293" i="12"/>
  <c r="M293" i="12" s="1"/>
  <c r="I293" i="12"/>
  <c r="K293" i="12"/>
  <c r="O293" i="12"/>
  <c r="Q293" i="12"/>
  <c r="V293" i="12"/>
  <c r="G296" i="12"/>
  <c r="I296" i="12"/>
  <c r="K296" i="12"/>
  <c r="K294" i="12" s="1"/>
  <c r="M296" i="12"/>
  <c r="O296" i="12"/>
  <c r="Q296" i="12"/>
  <c r="V296" i="12"/>
  <c r="V294" i="12" s="1"/>
  <c r="G298" i="12"/>
  <c r="I298" i="12"/>
  <c r="K298" i="12"/>
  <c r="M298" i="12"/>
  <c r="O298" i="12"/>
  <c r="Q298" i="12"/>
  <c r="V298" i="12"/>
  <c r="G300" i="12"/>
  <c r="G294" i="12" s="1"/>
  <c r="I300" i="12"/>
  <c r="K300" i="12"/>
  <c r="O300" i="12"/>
  <c r="O294" i="12" s="1"/>
  <c r="Q300" i="12"/>
  <c r="V300" i="12"/>
  <c r="G310" i="12"/>
  <c r="M310" i="12" s="1"/>
  <c r="I310" i="12"/>
  <c r="I294" i="12" s="1"/>
  <c r="K310" i="12"/>
  <c r="O310" i="12"/>
  <c r="Q310" i="12"/>
  <c r="Q294" i="12" s="1"/>
  <c r="V310" i="12"/>
  <c r="G312" i="12"/>
  <c r="I312" i="12"/>
  <c r="K312" i="12"/>
  <c r="M312" i="12"/>
  <c r="O312" i="12"/>
  <c r="Q312" i="12"/>
  <c r="V312" i="12"/>
  <c r="G314" i="12"/>
  <c r="I314" i="12"/>
  <c r="K314" i="12"/>
  <c r="M314" i="12"/>
  <c r="O314" i="12"/>
  <c r="Q314" i="12"/>
  <c r="V314" i="12"/>
  <c r="G316" i="12"/>
  <c r="M316" i="12" s="1"/>
  <c r="I316" i="12"/>
  <c r="K316" i="12"/>
  <c r="O316" i="12"/>
  <c r="Q316" i="12"/>
  <c r="V316" i="12"/>
  <c r="G318" i="12"/>
  <c r="M318" i="12" s="1"/>
  <c r="I318" i="12"/>
  <c r="K318" i="12"/>
  <c r="O318" i="12"/>
  <c r="Q318" i="12"/>
  <c r="V318" i="12"/>
  <c r="G319" i="12"/>
  <c r="I319" i="12"/>
  <c r="K319" i="12"/>
  <c r="M319" i="12"/>
  <c r="O319" i="12"/>
  <c r="Q319" i="12"/>
  <c r="V319" i="12"/>
  <c r="G320" i="12"/>
  <c r="I320" i="12"/>
  <c r="K320" i="12"/>
  <c r="M320" i="12"/>
  <c r="O320" i="12"/>
  <c r="Q320" i="12"/>
  <c r="V320" i="12"/>
  <c r="G321" i="12"/>
  <c r="M321" i="12" s="1"/>
  <c r="I321" i="12"/>
  <c r="K321" i="12"/>
  <c r="O321" i="12"/>
  <c r="Q321" i="12"/>
  <c r="V321" i="12"/>
  <c r="G322" i="12"/>
  <c r="I322" i="12"/>
  <c r="K322" i="12"/>
  <c r="M322" i="12"/>
  <c r="O322" i="12"/>
  <c r="Q322" i="12"/>
  <c r="V322" i="12"/>
  <c r="G323" i="12"/>
  <c r="I323" i="12"/>
  <c r="K323" i="12"/>
  <c r="M323" i="12"/>
  <c r="O323" i="12"/>
  <c r="Q323" i="12"/>
  <c r="V323" i="12"/>
  <c r="G325" i="12"/>
  <c r="I325" i="12"/>
  <c r="K325" i="12"/>
  <c r="M325" i="12"/>
  <c r="O325" i="12"/>
  <c r="Q325" i="12"/>
  <c r="V325" i="12"/>
  <c r="G327" i="12"/>
  <c r="M327" i="12" s="1"/>
  <c r="I327" i="12"/>
  <c r="K327" i="12"/>
  <c r="O327" i="12"/>
  <c r="Q327" i="12"/>
  <c r="V327" i="12"/>
  <c r="G329" i="12"/>
  <c r="I329" i="12"/>
  <c r="K329" i="12"/>
  <c r="M329" i="12"/>
  <c r="O329" i="12"/>
  <c r="Q329" i="12"/>
  <c r="V329" i="12"/>
  <c r="G339" i="12"/>
  <c r="I339" i="12"/>
  <c r="K339" i="12"/>
  <c r="M339" i="12"/>
  <c r="O339" i="12"/>
  <c r="Q339" i="12"/>
  <c r="V339" i="12"/>
  <c r="G341" i="12"/>
  <c r="I341" i="12"/>
  <c r="K341" i="12"/>
  <c r="M341" i="12"/>
  <c r="O341" i="12"/>
  <c r="Q341" i="12"/>
  <c r="V341" i="12"/>
  <c r="G345" i="12"/>
  <c r="M345" i="12" s="1"/>
  <c r="I345" i="12"/>
  <c r="K345" i="12"/>
  <c r="O345" i="12"/>
  <c r="Q345" i="12"/>
  <c r="V345" i="12"/>
  <c r="G347" i="12"/>
  <c r="M347" i="12" s="1"/>
  <c r="I347" i="12"/>
  <c r="K347" i="12"/>
  <c r="K346" i="12" s="1"/>
  <c r="O347" i="12"/>
  <c r="O346" i="12" s="1"/>
  <c r="Q347" i="12"/>
  <c r="V347" i="12"/>
  <c r="V346" i="12" s="1"/>
  <c r="G349" i="12"/>
  <c r="I349" i="12"/>
  <c r="K349" i="12"/>
  <c r="M349" i="12"/>
  <c r="O349" i="12"/>
  <c r="Q349" i="12"/>
  <c r="V349" i="12"/>
  <c r="G351" i="12"/>
  <c r="M351" i="12" s="1"/>
  <c r="I351" i="12"/>
  <c r="K351" i="12"/>
  <c r="O351" i="12"/>
  <c r="Q351" i="12"/>
  <c r="V351" i="12"/>
  <c r="G353" i="12"/>
  <c r="I353" i="12"/>
  <c r="I346" i="12" s="1"/>
  <c r="K353" i="12"/>
  <c r="M353" i="12"/>
  <c r="O353" i="12"/>
  <c r="Q353" i="12"/>
  <c r="Q346" i="12" s="1"/>
  <c r="V353" i="12"/>
  <c r="G355" i="12"/>
  <c r="M355" i="12" s="1"/>
  <c r="I355" i="12"/>
  <c r="K355" i="12"/>
  <c r="O355" i="12"/>
  <c r="Q355" i="12"/>
  <c r="V355" i="12"/>
  <c r="G357" i="12"/>
  <c r="I357" i="12"/>
  <c r="K357" i="12"/>
  <c r="M357" i="12"/>
  <c r="O357" i="12"/>
  <c r="Q357" i="12"/>
  <c r="V357" i="12"/>
  <c r="G359" i="12"/>
  <c r="M359" i="12" s="1"/>
  <c r="I359" i="12"/>
  <c r="K359" i="12"/>
  <c r="O359" i="12"/>
  <c r="Q359" i="12"/>
  <c r="V359" i="12"/>
  <c r="G361" i="12"/>
  <c r="M361" i="12" s="1"/>
  <c r="I361" i="12"/>
  <c r="K361" i="12"/>
  <c r="K360" i="12" s="1"/>
  <c r="O361" i="12"/>
  <c r="Q361" i="12"/>
  <c r="V361" i="12"/>
  <c r="V360" i="12" s="1"/>
  <c r="G364" i="12"/>
  <c r="I364" i="12"/>
  <c r="K364" i="12"/>
  <c r="M364" i="12"/>
  <c r="O364" i="12"/>
  <c r="Q364" i="12"/>
  <c r="V364" i="12"/>
  <c r="G366" i="12"/>
  <c r="G360" i="12" s="1"/>
  <c r="I366" i="12"/>
  <c r="K366" i="12"/>
  <c r="O366" i="12"/>
  <c r="O360" i="12" s="1"/>
  <c r="Q366" i="12"/>
  <c r="V366" i="12"/>
  <c r="G368" i="12"/>
  <c r="M368" i="12" s="1"/>
  <c r="I368" i="12"/>
  <c r="I360" i="12" s="1"/>
  <c r="K368" i="12"/>
  <c r="O368" i="12"/>
  <c r="Q368" i="12"/>
  <c r="Q360" i="12" s="1"/>
  <c r="V368" i="12"/>
  <c r="G370" i="12"/>
  <c r="K370" i="12"/>
  <c r="O370" i="12"/>
  <c r="V370" i="12"/>
  <c r="G371" i="12"/>
  <c r="I371" i="12"/>
  <c r="I370" i="12" s="1"/>
  <c r="K371" i="12"/>
  <c r="M371" i="12"/>
  <c r="M370" i="12" s="1"/>
  <c r="O371" i="12"/>
  <c r="Q371" i="12"/>
  <c r="Q370" i="12" s="1"/>
  <c r="V371" i="12"/>
  <c r="G373" i="12"/>
  <c r="O373" i="12"/>
  <c r="G374" i="12"/>
  <c r="M374" i="12" s="1"/>
  <c r="I374" i="12"/>
  <c r="I373" i="12" s="1"/>
  <c r="K374" i="12"/>
  <c r="O374" i="12"/>
  <c r="Q374" i="12"/>
  <c r="Q373" i="12" s="1"/>
  <c r="V374" i="12"/>
  <c r="G376" i="12"/>
  <c r="M376" i="12" s="1"/>
  <c r="I376" i="12"/>
  <c r="K376" i="12"/>
  <c r="K373" i="12" s="1"/>
  <c r="O376" i="12"/>
  <c r="Q376" i="12"/>
  <c r="V376" i="12"/>
  <c r="V373" i="12" s="1"/>
  <c r="G380" i="12"/>
  <c r="G379" i="12" s="1"/>
  <c r="I380" i="12"/>
  <c r="I379" i="12" s="1"/>
  <c r="K380" i="12"/>
  <c r="K379" i="12" s="1"/>
  <c r="O380" i="12"/>
  <c r="O379" i="12" s="1"/>
  <c r="Q380" i="12"/>
  <c r="Q379" i="12" s="1"/>
  <c r="V380" i="12"/>
  <c r="V379" i="12" s="1"/>
  <c r="G381" i="12"/>
  <c r="I381" i="12"/>
  <c r="K381" i="12"/>
  <c r="M381" i="12"/>
  <c r="O381" i="12"/>
  <c r="Q381" i="12"/>
  <c r="V381" i="12"/>
  <c r="G382" i="12"/>
  <c r="M382" i="12" s="1"/>
  <c r="I382" i="12"/>
  <c r="K382" i="12"/>
  <c r="O382" i="12"/>
  <c r="Q382" i="12"/>
  <c r="V382" i="12"/>
  <c r="G383" i="12"/>
  <c r="I383" i="12"/>
  <c r="K383" i="12"/>
  <c r="M383" i="12"/>
  <c r="O383" i="12"/>
  <c r="Q383" i="12"/>
  <c r="V383" i="12"/>
  <c r="G384" i="12"/>
  <c r="M384" i="12" s="1"/>
  <c r="I384" i="12"/>
  <c r="K384" i="12"/>
  <c r="O384" i="12"/>
  <c r="Q384" i="12"/>
  <c r="V384" i="12"/>
  <c r="G385" i="12"/>
  <c r="M385" i="12" s="1"/>
  <c r="I385" i="12"/>
  <c r="K385" i="12"/>
  <c r="O385" i="12"/>
  <c r="Q385" i="12"/>
  <c r="V385" i="12"/>
  <c r="G386" i="12"/>
  <c r="K386" i="12"/>
  <c r="O386" i="12"/>
  <c r="V386" i="12"/>
  <c r="G387" i="12"/>
  <c r="I387" i="12"/>
  <c r="I386" i="12" s="1"/>
  <c r="K387" i="12"/>
  <c r="M387" i="12"/>
  <c r="M386" i="12" s="1"/>
  <c r="O387" i="12"/>
  <c r="Q387" i="12"/>
  <c r="Q386" i="12" s="1"/>
  <c r="V387" i="12"/>
  <c r="AE389" i="12"/>
  <c r="AF389" i="12"/>
  <c r="I20" i="1"/>
  <c r="I19" i="1"/>
  <c r="I18" i="1"/>
  <c r="I17" i="1"/>
  <c r="I16" i="1"/>
  <c r="I82" i="1"/>
  <c r="J61" i="1" s="1"/>
  <c r="F45" i="1"/>
  <c r="G23" i="1" s="1"/>
  <c r="G45" i="1"/>
  <c r="G25" i="1" s="1"/>
  <c r="A25" i="1" s="1"/>
  <c r="A26" i="1" s="1"/>
  <c r="G2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5" i="1" s="1"/>
  <c r="J66" i="1" l="1"/>
  <c r="J52" i="1"/>
  <c r="J58" i="1"/>
  <c r="J74" i="1"/>
  <c r="J68" i="1"/>
  <c r="J60" i="1"/>
  <c r="J56" i="1"/>
  <c r="J64" i="1"/>
  <c r="J72" i="1"/>
  <c r="J54" i="1"/>
  <c r="J62" i="1"/>
  <c r="J70" i="1"/>
  <c r="A23" i="1"/>
  <c r="A24" i="1" s="1"/>
  <c r="G24" i="1" s="1"/>
  <c r="A27" i="1" s="1"/>
  <c r="A29" i="1" s="1"/>
  <c r="G29" i="1" s="1"/>
  <c r="G27" i="1" s="1"/>
  <c r="G28" i="1"/>
  <c r="M25" i="15"/>
  <c r="G25" i="15"/>
  <c r="AE32" i="15"/>
  <c r="M10" i="15"/>
  <c r="M8" i="15" s="1"/>
  <c r="M36" i="14"/>
  <c r="M27" i="14"/>
  <c r="M16" i="14"/>
  <c r="G27" i="14"/>
  <c r="G16" i="14"/>
  <c r="M166" i="13"/>
  <c r="M93" i="13"/>
  <c r="M132" i="13"/>
  <c r="M115" i="13"/>
  <c r="M140" i="13"/>
  <c r="G130" i="13"/>
  <c r="M127" i="13"/>
  <c r="M126" i="13" s="1"/>
  <c r="G122" i="13"/>
  <c r="G166" i="13"/>
  <c r="G93" i="13"/>
  <c r="M143" i="13"/>
  <c r="M139" i="13"/>
  <c r="M81" i="13"/>
  <c r="M77" i="13" s="1"/>
  <c r="M15" i="13"/>
  <c r="M8" i="13" s="1"/>
  <c r="M271" i="12"/>
  <c r="M195" i="12"/>
  <c r="M124" i="12"/>
  <c r="M17" i="12"/>
  <c r="M346" i="12"/>
  <c r="M373" i="12"/>
  <c r="M153" i="12"/>
  <c r="M115" i="12"/>
  <c r="M41" i="12"/>
  <c r="G153" i="12"/>
  <c r="M380" i="12"/>
  <c r="M379" i="12" s="1"/>
  <c r="M366" i="12"/>
  <c r="M360" i="12" s="1"/>
  <c r="G346" i="12"/>
  <c r="M300" i="12"/>
  <c r="M294" i="12" s="1"/>
  <c r="M242" i="12"/>
  <c r="M240" i="12" s="1"/>
  <c r="M183" i="12"/>
  <c r="M182" i="12" s="1"/>
  <c r="M178" i="12"/>
  <c r="M177" i="12" s="1"/>
  <c r="M9" i="12"/>
  <c r="M8" i="12" s="1"/>
  <c r="J76" i="1"/>
  <c r="J78" i="1"/>
  <c r="J53" i="1"/>
  <c r="J55" i="1"/>
  <c r="J57" i="1"/>
  <c r="J59" i="1"/>
  <c r="J63" i="1"/>
  <c r="J65" i="1"/>
  <c r="J67" i="1"/>
  <c r="J69" i="1"/>
  <c r="J71" i="1"/>
  <c r="J73" i="1"/>
  <c r="J75" i="1"/>
  <c r="J77" i="1"/>
  <c r="J79" i="1"/>
  <c r="J81" i="1"/>
  <c r="J80" i="1"/>
  <c r="I39" i="1"/>
  <c r="I45" i="1" s="1"/>
  <c r="I21" i="1"/>
  <c r="J28" i="1"/>
  <c r="J26" i="1"/>
  <c r="G38" i="1"/>
  <c r="F38" i="1"/>
  <c r="H32" i="1"/>
  <c r="J23" i="1"/>
  <c r="J24" i="1"/>
  <c r="J25" i="1"/>
  <c r="J27" i="1"/>
  <c r="E24" i="1"/>
  <c r="E26" i="1"/>
  <c r="J82" i="1" l="1"/>
  <c r="J43" i="1"/>
  <c r="J39" i="1"/>
  <c r="J45" i="1" s="1"/>
  <c r="J42" i="1"/>
  <c r="J44" i="1"/>
  <c r="J40" i="1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F5BC1B2F-68A9-4533-A7ED-E2D4910E6C7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1A1DDB1-5795-4FE3-A9E7-35CBF8BDE57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ABF5415A-13BE-4E21-9F6E-DFEDBBF01EB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A81281E-2699-4990-BD53-264F265D22B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94A1EF67-DACC-49E7-BF12-B62D8BA0452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4B40EAE-90CF-4C63-9712-865F6302DAE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Klus</author>
  </authors>
  <commentList>
    <comment ref="S6" authorId="0" shapeId="0" xr:uid="{3B891113-A7AE-4ECB-80E6-0B212AEF06F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00D44E6-3710-4E9D-B56B-86459B1D2D1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<sst xmlns="http://schemas.openxmlformats.org/spreadsheetml/2006/main" count="2547" uniqueCount="846">
  <si>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</si>
  <si>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</si>
  <si>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</si>
  <si>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</si>
  <si>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</si>
  <si>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</si>
  <si>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</si>
  <si>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</si>
  <si>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</si>
  <si>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</si>
  <si>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</si>
  <si>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</si>
  <si>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</si>
  <si>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</si>
  <si>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</si>
  <si>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</si>
  <si>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</si>
  <si>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</si>
  <si>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</si>
  <si>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</si>
  <si>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</si>
  <si>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</si>
  <si>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</si>
  <si>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</si>
  <si>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</si>
  <si>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</si>
  <si>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</si>
  <si>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</si>
  <si>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</si>
  <si>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</si>
  <si>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</si>
  <si>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</si>
  <si>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</si>
  <si>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</si>
  <si>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</si>
  <si>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</si>
  <si>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</si>
  <si>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</si>
  <si>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</si>
  <si>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</si>
  <si>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</si>
  <si>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</si>
  <si>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</si>
  <si>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26</t>
  </si>
  <si>
    <t>Snížení ene. náro. budov na ul. F. Šrámka 2508/16, 2509/18, 2453/20, 2454/22, 2455/24 a 2456/26</t>
  </si>
  <si>
    <t>Statutární město Ostrava</t>
  </si>
  <si>
    <t>Přemyslovců 63</t>
  </si>
  <si>
    <t>Ostrava – Mariánské Hory</t>
  </si>
  <si>
    <t>70900</t>
  </si>
  <si>
    <t>00845451</t>
  </si>
  <si>
    <t>CZ00845451</t>
  </si>
  <si>
    <t>Stavba</t>
  </si>
  <si>
    <t>1</t>
  </si>
  <si>
    <t>Zateplení bytového bloku 2 - č.p. 16, 18, 20, 22, 24 a 26</t>
  </si>
  <si>
    <t>rozpočet způsobilé výdaje</t>
  </si>
  <si>
    <t>2</t>
  </si>
  <si>
    <t>rozpočet způsobilé výdaje sanace</t>
  </si>
  <si>
    <t>3</t>
  </si>
  <si>
    <t>rozpočet nezpůsobilé výdaje</t>
  </si>
  <si>
    <t>4</t>
  </si>
  <si>
    <t>rozpočet nezpůsobilé výdaje domácí telefony</t>
  </si>
  <si>
    <t>Celkem za stavbu</t>
  </si>
  <si>
    <t>CZK</t>
  </si>
  <si>
    <t>Rekapitulace dílů</t>
  </si>
  <si>
    <t>Typ dílu</t>
  </si>
  <si>
    <t>_1</t>
  </si>
  <si>
    <t>Hardware DT</t>
  </si>
  <si>
    <t>Zemní práce</t>
  </si>
  <si>
    <t>Zakládání</t>
  </si>
  <si>
    <t>Svislé a kompletní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</si>
  <si>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</si>
  <si>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</si>
  <si>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</si>
  <si>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</si>
  <si>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</si>
  <si>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</si>
  <si>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</si>
  <si>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</si>
  <si>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</si>
  <si>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</si>
  <si>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</si>
  <si>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</si>
  <si>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</si>
  <si>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</si>
  <si>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</si>
  <si>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</si>
  <si>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</si>
  <si>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</si>
  <si>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</si>
  <si>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</si>
  <si>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</si>
  <si>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</si>
  <si>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</si>
  <si>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</si>
  <si>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Zdravotechnika</t>
  </si>
  <si>
    <t>730</t>
  </si>
  <si>
    <t>Ústřední vytápění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</si>
  <si>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</si>
  <si>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</si>
  <si>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</si>
  <si>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</si>
  <si>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</si>
  <si>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</si>
  <si>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</si>
  <si>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</si>
  <si>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</si>
  <si>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</si>
  <si>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</si>
  <si>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</si>
  <si>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</si>
  <si>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</si>
  <si>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</si>
  <si>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</si>
  <si>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M211</t>
  </si>
  <si>
    <t>Hromosvod</t>
  </si>
  <si>
    <t>D96</t>
  </si>
  <si>
    <t>Přesuny suti  a vybouraných hmot</t>
  </si>
  <si>
    <t>PSU</t>
  </si>
  <si>
    <t>Přesuny suti a vybouraných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</si>
  <si>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</si>
  <si>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</si>
  <si>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</si>
  <si>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</si>
  <si>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</si>
  <si>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</si>
  <si>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</si>
  <si>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</si>
  <si>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</si>
  <si>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</si>
  <si>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</si>
  <si>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</si>
  <si>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</si>
  <si>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</si>
  <si>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</si>
  <si>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</si>
  <si>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</si>
  <si>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</si>
  <si>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</si>
  <si>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</si>
  <si>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</si>
  <si>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</si>
  <si>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</si>
  <si>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</si>
  <si>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</si>
  <si>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</si>
  <si>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</si>
  <si>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</si>
  <si>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311320028RAB</t>
  </si>
  <si>
    <t>Zdi nadzákladové ŽB z betonu C 16/20, do tl. 20 cm, oboustranné bednění, výztuž 120 kg/m3</t>
  </si>
  <si>
    <t>m2</t>
  </si>
  <si>
    <t>RTS 18/ I</t>
  </si>
  <si>
    <t>POL2_</t>
  </si>
  <si>
    <t>lem vylezu : (1,7+1,2+1,7+1,2)*,3</t>
  </si>
  <si>
    <t>VV</t>
  </si>
  <si>
    <t>(1,7+1,1+1,7+1,1)*,3</t>
  </si>
  <si>
    <t>(2,1+1,5+2,1+1,5)*,3</t>
  </si>
  <si>
    <t>713130020RAD</t>
  </si>
  <si>
    <t>Izolace tepelná stěn polystyren , tloušťka 10 cm</t>
  </si>
  <si>
    <t>lem vylezu : (1,7+1,2+1,7+1,2)*,5</t>
  </si>
  <si>
    <t>(1,7+1,1+1,7+1,1)*,5</t>
  </si>
  <si>
    <t>(2,1+1,5+2,1+1,5)*,5</t>
  </si>
  <si>
    <t>601011141RT1</t>
  </si>
  <si>
    <t>Štuk na stropech ručně, tloušťka vrstvy 2 mm</t>
  </si>
  <si>
    <t>POL1_</t>
  </si>
  <si>
    <t>Položka pořadí 5 : 1052,61000</t>
  </si>
  <si>
    <t>Položka pořadí 4 : 60,99600</t>
  </si>
  <si>
    <t>Položka pořadí 6 : 78,29000</t>
  </si>
  <si>
    <t>622319330RV1</t>
  </si>
  <si>
    <t>Zatepl. strop, EPS F šedý 50mm, zakončený stěrkou s výztužnou tkaninou</t>
  </si>
  <si>
    <t>P3 : (10,15+8,99+9,86+9,42+8,5)*1,3</t>
  </si>
  <si>
    <t xml:space="preserve">garaz : </t>
  </si>
  <si>
    <t>622319332RV1</t>
  </si>
  <si>
    <t>Zatepl. strop, EPS F šedý 100mm, zakončený stěrkou s výztužnou tkaninou</t>
  </si>
  <si>
    <t>P2 : (30,17+40,47+29,75+41,88)*1,3</t>
  </si>
  <si>
    <t>Pozn 5 : (29,32+39,26+29,75+41,88)*1,3</t>
  </si>
  <si>
    <t>(29,32+39,26+29,75+42,2)*1,3</t>
  </si>
  <si>
    <t>(14,19+12,77+80,74+17,22+13,97)*1,3</t>
  </si>
  <si>
    <t>(41,06+28,56+10,35+8,56+10,2+28,56)*1,3</t>
  </si>
  <si>
    <t>(13,36+9,75+8,79+10,98+29,88+14,22+14,22+19,31)*1,3</t>
  </si>
  <si>
    <t>622319732RV1</t>
  </si>
  <si>
    <t>Zatepl. podhled,min.desky 100 mm, zakončený stěrkou s výztužnou tkaninou</t>
  </si>
  <si>
    <t>Pozn 6 : 19,06*3</t>
  </si>
  <si>
    <t>21,11</t>
  </si>
  <si>
    <t>713182211RTX</t>
  </si>
  <si>
    <t>Izolace stříkaná PUR pěna, součinitel tepelné vodivosti = 0,037</t>
  </si>
  <si>
    <t xml:space="preserve">m2    </t>
  </si>
  <si>
    <t>Vlastní</t>
  </si>
  <si>
    <t>Indiv</t>
  </si>
  <si>
    <t>ve špatně přístupných</t>
  </si>
  <si>
    <t>POP</t>
  </si>
  <si>
    <t>chodbách – podstropní vedení instalací</t>
  </si>
  <si>
    <t>Na PUR pěnu nebude aplikována povrchová úprava.</t>
  </si>
  <si>
    <t>Pozn 5a : (9,75+18,69+17,47+8,82+28,2+6,32+21,77+13,02+53,51)*1,5</t>
  </si>
  <si>
    <t>602015187RT7</t>
  </si>
  <si>
    <t>Omítka stěn tenkovrstvá silikon, zatíraná, zrnitost 2,0 mm</t>
  </si>
  <si>
    <t xml:space="preserve">pol 5 : </t>
  </si>
  <si>
    <t>3*,5*24</t>
  </si>
  <si>
    <t>1,2*,5*4*24</t>
  </si>
  <si>
    <t>,2*5*24</t>
  </si>
  <si>
    <t>620991121R00</t>
  </si>
  <si>
    <t>Zakrývání výplní vnějších otvorů z lešení</t>
  </si>
  <si>
    <t>2,05*1,6*196</t>
  </si>
  <si>
    <t>1,35*1,6*24</t>
  </si>
  <si>
    <t>,7*2,45*24</t>
  </si>
  <si>
    <t>2,1*2,55*12</t>
  </si>
  <si>
    <t>1,45*2,55*6</t>
  </si>
  <si>
    <t>1,45*1*4</t>
  </si>
  <si>
    <t>1,6*2,2*7</t>
  </si>
  <si>
    <t>1,6*3,3*3</t>
  </si>
  <si>
    <t>2,5*2,25*5</t>
  </si>
  <si>
    <t>1*2,25</t>
  </si>
  <si>
    <t>622319527RU1</t>
  </si>
  <si>
    <t>Zateplovací systém sokl, XPS tl. 200 mm, omítka mozaiková 6 kg/m2</t>
  </si>
  <si>
    <t xml:space="preserve">pol 10 : </t>
  </si>
  <si>
    <t>(1,6+2,1+2,2+2,2+2,2+2,2+2,2+2,2+2,2+1,6)*,3</t>
  </si>
  <si>
    <t>622318132RT3</t>
  </si>
  <si>
    <t>Zateplovací syst. fenolitická pěna 90 mm, s omítkou  silikon, zrno 2 mm</t>
  </si>
  <si>
    <t>pol 4 : 1,35*,85*24</t>
  </si>
  <si>
    <t>622319130RT3</t>
  </si>
  <si>
    <t>Zatepl. EPS F 50 mm, s omítkou silikon, zrno 2 mm</t>
  </si>
  <si>
    <t xml:space="preserve">pol 6 : </t>
  </si>
  <si>
    <t>(19,6+13,6+6,69+38,4+75+13,6+62,1+38,4)*,65</t>
  </si>
  <si>
    <t>622319132RT3</t>
  </si>
  <si>
    <t>Zatepl. EPS F 100 mm, s omítkou silikon, zrno 2 mm</t>
  </si>
  <si>
    <t>(19,6+13,6+6,69+38,4+75+13,6+62,1+38,4)*,6</t>
  </si>
  <si>
    <t>622319730RT1</t>
  </si>
  <si>
    <t>Zatepl. min.desky 50 mm, s omítkou silikon, zrno 2 mm</t>
  </si>
  <si>
    <t xml:space="preserve">pol 7 : </t>
  </si>
  <si>
    <t>1,6*,65*2</t>
  </si>
  <si>
    <t>2,1*,65*4</t>
  </si>
  <si>
    <t>622319732RT1</t>
  </si>
  <si>
    <t>Zatepl. min.desky 100 mm, s omítkou silikon, zrno 2 mm</t>
  </si>
  <si>
    <t>1,6*,6*2</t>
  </si>
  <si>
    <t>2,1*,6*4</t>
  </si>
  <si>
    <t>622319737RV1</t>
  </si>
  <si>
    <t>Zatepl. min.desky 200 mm, zakončený stěrkou s výztužnou tkaninou</t>
  </si>
  <si>
    <t>pol 1 : (1,6+2,1+2,2+2,2+2,2+2,2+2,2+2,2+2,2+1,6)*12</t>
  </si>
  <si>
    <t>-2,1*2,55*12</t>
  </si>
  <si>
    <t>-1,45*2,55*6</t>
  </si>
  <si>
    <t>-1,45*1*4</t>
  </si>
  <si>
    <t>-1,6*2,2*7</t>
  </si>
  <si>
    <t>-1,6*3,3*3</t>
  </si>
  <si>
    <t>622319353RT3</t>
  </si>
  <si>
    <t>Zatep.sys. ostění, EPS šedý 30mm, s omítkou silikon, zrno 2 mm</t>
  </si>
  <si>
    <t>(1,6+2,05+1,6+2,05)*196*,35</t>
  </si>
  <si>
    <t>(1,6+1,35+1,6)*24*,35</t>
  </si>
  <si>
    <t>(,7+2,45+,85)*24*,35</t>
  </si>
  <si>
    <t>622319553RU1</t>
  </si>
  <si>
    <t>Zatepl. ostění, 30 mm, s omítkou mozaikovou 6,0 kg/m2</t>
  </si>
  <si>
    <t>(2,55+2,1+2,55)*12*,35</t>
  </si>
  <si>
    <t>(2,55+1,45+2,55)*6*,35</t>
  </si>
  <si>
    <t>(1+1,45+1)*4*,35</t>
  </si>
  <si>
    <t>(2,2+1,6+2,2)*7*,35</t>
  </si>
  <si>
    <t>(3,3+1,6+3,3)*3*,35</t>
  </si>
  <si>
    <t>622422221R00</t>
  </si>
  <si>
    <t>Oprava vnějších omítek vápen. štuk. II, do 20 %</t>
  </si>
  <si>
    <t>(19,1+13,1+6,19+37,9+74,55+13,1+61,64+37,9)*13,9</t>
  </si>
  <si>
    <t>sokl garaze : 1,4*20</t>
  </si>
  <si>
    <t>Položka pořadí 9 : 898,98000*-1</t>
  </si>
  <si>
    <t>622432112R00</t>
  </si>
  <si>
    <t>Omítka stěn mozaiková střednězrnná</t>
  </si>
  <si>
    <t>Položka pořadí 16 : 115,67500</t>
  </si>
  <si>
    <t xml:space="preserve">pol 3 : </t>
  </si>
  <si>
    <t>(19,1+13,1+6,19+37,9+74,55+13,1+61,64+37,9)*1</t>
  </si>
  <si>
    <t>622481211RU1</t>
  </si>
  <si>
    <t xml:space="preserve">Montáž výztužné sítě(perlinky)do stěrky-vněj.stěny, včetně výztužné sítě a stěrkového tmelu </t>
  </si>
  <si>
    <t>931961112R00</t>
  </si>
  <si>
    <t>Vložky do dilatačních spár, miner. plst tl. 50 mm</t>
  </si>
  <si>
    <t>13*,5*10</t>
  </si>
  <si>
    <t>763612231RT5</t>
  </si>
  <si>
    <t>M.obložení ostění z desek tl.18mm,na sraz,šroubo, vč. dodávky desky OSB ECO 3N tl. 18 mm</t>
  </si>
  <si>
    <t>(1,6+2,05+1,6+2,05)*196*,25</t>
  </si>
  <si>
    <t>(1,6+1,35+1,6)*24*,25</t>
  </si>
  <si>
    <t>(,7+2,45+,85)*24*,25</t>
  </si>
  <si>
    <t>632421130RU1</t>
  </si>
  <si>
    <t>Potěr, ručně zpracovaný,tl.20 mm, balkonový</t>
  </si>
  <si>
    <t>2,5*,9*24</t>
  </si>
  <si>
    <t>632477126R00</t>
  </si>
  <si>
    <t>Reprofil.polymercement.maltou,tl.do25 mm+penetrace</t>
  </si>
  <si>
    <t>632479511R00</t>
  </si>
  <si>
    <t>Ochranný nátěr betonářské oceli</t>
  </si>
  <si>
    <t>Položka pořadí 25 : 54,00000</t>
  </si>
  <si>
    <t>632479521R00</t>
  </si>
  <si>
    <t>Spojovací můstek - nástřik</t>
  </si>
  <si>
    <t>Položka pořadí 26 : 54,00000</t>
  </si>
  <si>
    <t>941941032R00</t>
  </si>
  <si>
    <t>Montáž lešení leh.řad.s podlahami,š.do 1 m, H 30 m</t>
  </si>
  <si>
    <t>(21,1+15,1+8,19+39,9+76,55+15,1+63,64+39,9)*14</t>
  </si>
  <si>
    <t>941941192RT3</t>
  </si>
  <si>
    <t>Příplatek za každý měsíc použití lešení k pol.1032, lešení pronajaté</t>
  </si>
  <si>
    <t>Položka pořadí 28 : 3912,72000*6</t>
  </si>
  <si>
    <t>941941832R00</t>
  </si>
  <si>
    <t>Demontáž lešení leh.řad.s podlahami,š.1 m, H 30 m</t>
  </si>
  <si>
    <t>Položka pořadí 28 : 3912,72000</t>
  </si>
  <si>
    <t>944944011R00</t>
  </si>
  <si>
    <t>Montáž ochranné sítě z umělých vláken</t>
  </si>
  <si>
    <t>944944031R00</t>
  </si>
  <si>
    <t>Příplatek za každý měsíc použití sítí k pol. 4011</t>
  </si>
  <si>
    <t>Položka pořadí 29 : 23476,32000</t>
  </si>
  <si>
    <t>944944081R00</t>
  </si>
  <si>
    <t>Demontáž ochranné sítě z umělých vláken</t>
  </si>
  <si>
    <t>Položka pořadí 31 : 3912,72000</t>
  </si>
  <si>
    <t>944945013R00</t>
  </si>
  <si>
    <t>Montáž záchytné stříšky H 4,5 m, šířky nad 2 m</t>
  </si>
  <si>
    <t>m</t>
  </si>
  <si>
    <t>10*3</t>
  </si>
  <si>
    <t>944945193R00</t>
  </si>
  <si>
    <t>Příplatek za každý měsíc použ.stříšky, k pol. 5013</t>
  </si>
  <si>
    <t>Položka pořadí 34 : 30,00000*6</t>
  </si>
  <si>
    <t>944945813R00</t>
  </si>
  <si>
    <t>Demontáž záchytné stříšky H 4,5 m, šířky nad 2 m</t>
  </si>
  <si>
    <t>Položka pořadí 34 : 30,00000</t>
  </si>
  <si>
    <t>728415112R00</t>
  </si>
  <si>
    <t>Montáž mřížky větrací nebo ventilační do 0,10 m2</t>
  </si>
  <si>
    <t>kus</t>
  </si>
  <si>
    <t>P1 : 72</t>
  </si>
  <si>
    <t>95000002</t>
  </si>
  <si>
    <t>D+M Budka pro rorýse se dvěma otvory</t>
  </si>
  <si>
    <t xml:space="preserve">ks    </t>
  </si>
  <si>
    <t>Systém na přichycení je součástí výrobku.</t>
  </si>
  <si>
    <t>Vnější rozměry: 15 x 15 x 68 cm</t>
  </si>
  <si>
    <t>Vnitřní rozměry: 14 x 14 x 60 cm</t>
  </si>
  <si>
    <t>Váha: 6,1 kg</t>
  </si>
  <si>
    <t>Materiál: dřevocement</t>
  </si>
  <si>
    <t>95000001</t>
  </si>
  <si>
    <t>Dodávka větrací mřížka 200x300mm, pol. P1</t>
  </si>
  <si>
    <t>Kalkul</t>
  </si>
  <si>
    <t>POL3_</t>
  </si>
  <si>
    <t>113106121R00</t>
  </si>
  <si>
    <t>Rozebrání dlažeb z betonových dlaždic na sucho</t>
  </si>
  <si>
    <t>(19,6+13,6+6,69+38,4+75+13,6+62,1+38,4)*,5</t>
  </si>
  <si>
    <t>965081713RT1</t>
  </si>
  <si>
    <t>Bourání dlažeb keramických tl.10 mm, nad 1 m2, ručně, dlaždice keramické</t>
  </si>
  <si>
    <t>978015231R00</t>
  </si>
  <si>
    <t>Otlučení omítek vnějších MVC v složit.1-4 do 20 %</t>
  </si>
  <si>
    <t>Položka pořadí 19 : 2791,39200</t>
  </si>
  <si>
    <t>978042106R00</t>
  </si>
  <si>
    <t xml:space="preserve">Odstranění minerál.izolace tl. 60 mm </t>
  </si>
  <si>
    <t>12,3*12,6*2</t>
  </si>
  <si>
    <t>981331111R00</t>
  </si>
  <si>
    <t>Demolice komínů z cihel.zdiva postup. rozebráním</t>
  </si>
  <si>
    <t>m3</t>
  </si>
  <si>
    <t>1,4*,45*1,5*13</t>
  </si>
  <si>
    <t>,8*,8*1,5*4</t>
  </si>
  <si>
    <t>2,7*,5*1,5</t>
  </si>
  <si>
    <t>713100824R00</t>
  </si>
  <si>
    <t xml:space="preserve">Odstr. tepelné izolace, kombidesky </t>
  </si>
  <si>
    <t>Položka pořadí 43 : 309,96000</t>
  </si>
  <si>
    <t>764410850R00</t>
  </si>
  <si>
    <t>Demontáž oplechování parapetů,rš od 100 do 330 mm</t>
  </si>
  <si>
    <t>401,8+31,2+62,35</t>
  </si>
  <si>
    <t>764421850R00</t>
  </si>
  <si>
    <t>Demontáž oplechování balkonu,rš od 250 do 330 mm</t>
  </si>
  <si>
    <t>28,8+55,2</t>
  </si>
  <si>
    <t>764430840R00</t>
  </si>
  <si>
    <t>Demontáž oplechování zdí,rš od 330 do 500 mm</t>
  </si>
  <si>
    <t>267,15+117</t>
  </si>
  <si>
    <t>767999801R00</t>
  </si>
  <si>
    <t>Demontáž doplňků staveb o hmotnosti do 50 kg</t>
  </si>
  <si>
    <t>kg</t>
  </si>
  <si>
    <t>zabradli : 49*24</t>
  </si>
  <si>
    <t>satelit susaky atd : 430</t>
  </si>
  <si>
    <t>999281151R00</t>
  </si>
  <si>
    <t>Přesun hmot pro opravy a údržbu do v. 25 m,nošením</t>
  </si>
  <si>
    <t>t</t>
  </si>
  <si>
    <t>POL7_</t>
  </si>
  <si>
    <t>711212321R00</t>
  </si>
  <si>
    <t>Stěrka hydroizol. dvouvrstvá</t>
  </si>
  <si>
    <t>balk : 2,5*,9*24</t>
  </si>
  <si>
    <t>712300841RT1</t>
  </si>
  <si>
    <t>Odstranění mechu ze střech plochých do 10°, běžný stupeň znečištění</t>
  </si>
  <si>
    <t>Položka pořadí 54 : 1643,12000</t>
  </si>
  <si>
    <t>712300951RT2</t>
  </si>
  <si>
    <t xml:space="preserve">Oprava boulí na krytin.střech do 10°, pásy přitav., 1vrstva - vč. dodávky </t>
  </si>
  <si>
    <t>Položka pořadí 54 : 1643,12000*0,3</t>
  </si>
  <si>
    <t>712341559RV1</t>
  </si>
  <si>
    <t>Povlaková krytina střech do 10°, NAIP přitavením, 1 vrstva - včetně dodávky Elastek 40 special dekor</t>
  </si>
  <si>
    <t>dum 26 : 268,8</t>
  </si>
  <si>
    <t>dum 24 : 252,35</t>
  </si>
  <si>
    <t>dum 22 : 254,13</t>
  </si>
  <si>
    <t>dum 20 : 302</t>
  </si>
  <si>
    <t>dum 18 : 252,44</t>
  </si>
  <si>
    <t>dum 16 : 313,4</t>
  </si>
  <si>
    <t>998712203R00</t>
  </si>
  <si>
    <t>Přesun hmot pro povlakové krytiny, výšky do 24 m</t>
  </si>
  <si>
    <t>713134211R00</t>
  </si>
  <si>
    <t>Montáž parozábrany na stěny s přelepením spojů</t>
  </si>
  <si>
    <t>(19,1+13,1+6,19+37,9+74,55+13,1+61,64+37,9)*13,9*1,1</t>
  </si>
  <si>
    <t>-2,05*1,6*196</t>
  </si>
  <si>
    <t>-1,35*1,6*24</t>
  </si>
  <si>
    <t>-,7*2,45*24</t>
  </si>
  <si>
    <t>713141125R00</t>
  </si>
  <si>
    <t xml:space="preserve">Izolace tepelná střech, desky, na lepidlo </t>
  </si>
  <si>
    <t>spádový stabilizovaný pěnový polystyrén 60-160mm EPS 150S</t>
  </si>
  <si>
    <t>713141131R00</t>
  </si>
  <si>
    <t>Izolace tepelná střech plně lep.za studena,1vrstvá</t>
  </si>
  <si>
    <t>kompletizovaný dílec EPS 150S</t>
  </si>
  <si>
    <t>G200S40 ze stabilizovaného polystyrénu tl.150mm</t>
  </si>
  <si>
    <t>713182241RT1</t>
  </si>
  <si>
    <t>Izolace celulózová foukaná volně, včetně dodávky</t>
  </si>
  <si>
    <t xml:space="preserve">pol 2 : </t>
  </si>
  <si>
    <t>(19,1+13,1+6,19+37,9+74,55+13,1+61,64+37,9)*12,3*,2</t>
  </si>
  <si>
    <t>-1,6*12*2*,2</t>
  </si>
  <si>
    <t>-2,1*12*4*,2</t>
  </si>
  <si>
    <t>-2,05*1,6*196*,2</t>
  </si>
  <si>
    <t>-1,35*1,6*24*,2</t>
  </si>
  <si>
    <t>-,7*2,45*24*,2</t>
  </si>
  <si>
    <t>28375972R</t>
  </si>
  <si>
    <t xml:space="preserve">Deska spádová EPS 150 </t>
  </si>
  <si>
    <t>SPCM</t>
  </si>
  <si>
    <t>60-160mm : 1643,12*,11*1,03</t>
  </si>
  <si>
    <t>28376797R</t>
  </si>
  <si>
    <t>Dílec izolační kašír. EPS 150 G200S40 tl. 150 mm, střešní</t>
  </si>
  <si>
    <t>Položka pořadí 58 : 1643,12000*1,03</t>
  </si>
  <si>
    <t>67352186R</t>
  </si>
  <si>
    <t>Fólie hydroizolační difuzní</t>
  </si>
  <si>
    <t>Položka pořadí 56 : 3160,00420*1,3</t>
  </si>
  <si>
    <t>998713203R00</t>
  </si>
  <si>
    <t>Přesun hmot pro izolace tepelné, výšky do 24 m</t>
  </si>
  <si>
    <t>7300001</t>
  </si>
  <si>
    <t>Vyregulování otopné soustavy</t>
  </si>
  <si>
    <t>soubor</t>
  </si>
  <si>
    <t>POL1_0</t>
  </si>
  <si>
    <t>viz PD výpis klempířských prvků</t>
  </si>
  <si>
    <t>622319111R00</t>
  </si>
  <si>
    <t>Dilatační profil , pouze v soklové</t>
  </si>
  <si>
    <t>K15 : 11</t>
  </si>
  <si>
    <t>712378101RT4</t>
  </si>
  <si>
    <t>Komínek odvětrání kanalizace s manžetou z PVC, pro DN 125 mm</t>
  </si>
  <si>
    <t>39</t>
  </si>
  <si>
    <t>721231114RT4</t>
  </si>
  <si>
    <t>Vtok střešní v povlak.krytině, zatepl. v.300 mm, průměr 75-125 mm</t>
  </si>
  <si>
    <t>K9 : 8</t>
  </si>
  <si>
    <t>764333290R00</t>
  </si>
  <si>
    <t>Lemování zdí na plochých střechách Pz, rš 1000 mm</t>
  </si>
  <si>
    <t>K6 : 267,15</t>
  </si>
  <si>
    <t>764421440R00</t>
  </si>
  <si>
    <t>Ukončovací T profil z Al tl. 0,63 mm, rš 250 mm</t>
  </si>
  <si>
    <t>K5 : 55,2</t>
  </si>
  <si>
    <t>764510450R00</t>
  </si>
  <si>
    <t>Oplechování parapetů včetně rohů Ti Zn, rš 300 mm</t>
  </si>
  <si>
    <t>K3 : 62,35</t>
  </si>
  <si>
    <t>K13 : ,5</t>
  </si>
  <si>
    <t>764510460R00</t>
  </si>
  <si>
    <t>Oplechování parapetů včetně rohů Ti Zn, rš 400 mm</t>
  </si>
  <si>
    <t>K2 : 31,2</t>
  </si>
  <si>
    <t>764510470R00</t>
  </si>
  <si>
    <t>Oplechování parapetů včetně rohů Ti Zn, rš 500 mm</t>
  </si>
  <si>
    <t>K10 : 16</t>
  </si>
  <si>
    <t>K11 : 25,2</t>
  </si>
  <si>
    <t>764510480R00</t>
  </si>
  <si>
    <t>Oplechování parapetů včetně rohů Ti Zn, rš 550 mm</t>
  </si>
  <si>
    <t>K1 : 401,8</t>
  </si>
  <si>
    <t>764521420R00</t>
  </si>
  <si>
    <t>Přítlačná krycí lišta z Ti Zn plechu, rš 120 mm</t>
  </si>
  <si>
    <t>K14 : 136,8</t>
  </si>
  <si>
    <t>764522410R00</t>
  </si>
  <si>
    <t>Oplechování stříška nad garáži z TiZn plechu, rš 750 mm</t>
  </si>
  <si>
    <t>K12 : 20,45</t>
  </si>
  <si>
    <t>764530430R00</t>
  </si>
  <si>
    <t>Oplechování zídky balkonu z Ti Zn plechu, rš 350 mm</t>
  </si>
  <si>
    <t>K4 : 28,8</t>
  </si>
  <si>
    <t>764530440R00</t>
  </si>
  <si>
    <t>Oplechování zdí z Ti Zn plechu, rš 500 mm</t>
  </si>
  <si>
    <t>K7 : 117</t>
  </si>
  <si>
    <t>998764203R00</t>
  </si>
  <si>
    <t>Přesun hmot pro klempířské konstr., výšky do 24 m</t>
  </si>
  <si>
    <t>762195000R00</t>
  </si>
  <si>
    <t>Spojovací a ochranné prostředky pro montáž stěn</t>
  </si>
  <si>
    <t>,03*,05*15125</t>
  </si>
  <si>
    <t>766413114R00</t>
  </si>
  <si>
    <t>Obložení stěn verzalitovým profilem, š. do 15 cm</t>
  </si>
  <si>
    <t>766417111R00</t>
  </si>
  <si>
    <t>Podkladový rošt pod obložení stěn</t>
  </si>
  <si>
    <t>vodorovne pricle : (12,5/,6)*264</t>
  </si>
  <si>
    <t>svisle pricle : (264/,4)*12,5</t>
  </si>
  <si>
    <t>28312001R1</t>
  </si>
  <si>
    <t>Fasádní obklad PVC Vinyl Siding</t>
  </si>
  <si>
    <t>včetně doplňků - startovací lišty</t>
  </si>
  <si>
    <t>ukončovací profily, rohů</t>
  </si>
  <si>
    <t>Položka pořadí 80 : 2793,76700*1,15</t>
  </si>
  <si>
    <t>60510054R</t>
  </si>
  <si>
    <t>Lať profil dřevěný 50/30 mm l = 3 m a výše</t>
  </si>
  <si>
    <t>Položka pořadí 81 : 13750,00000*1,1</t>
  </si>
  <si>
    <t>998766203R00</t>
  </si>
  <si>
    <t>Přesun hmot pro truhlářské konstr., výšky do 24 m</t>
  </si>
  <si>
    <t>viz PD výpis zámečnických a ostatních prvků</t>
  </si>
  <si>
    <t>953981302R00</t>
  </si>
  <si>
    <t xml:space="preserve">Chemické kotvy, cihly, hl. 90 mm, M10, malta </t>
  </si>
  <si>
    <t>kotv balk : 24*24</t>
  </si>
  <si>
    <t>767161240R00</t>
  </si>
  <si>
    <t>Montáž zábradlí z trubek na ocel.konstr. nad 45 kg</t>
  </si>
  <si>
    <t>Z5 : 2,5*24</t>
  </si>
  <si>
    <t>767425155R00</t>
  </si>
  <si>
    <t>Montáž závěsné konstrukce v množ. na 1 m2, 2,4 m</t>
  </si>
  <si>
    <t>767995101R00</t>
  </si>
  <si>
    <t>Výroba a montáž kov. atypických konstr. do 5 kg</t>
  </si>
  <si>
    <t>Z2 Z3 Z4 : 76*3</t>
  </si>
  <si>
    <t>767995102R00</t>
  </si>
  <si>
    <t>Výroba a montáž kov. atypických konstr. do 10 kg, vč povrchové úpravy</t>
  </si>
  <si>
    <t>kotveni zabradli : 1158</t>
  </si>
  <si>
    <t>Z6 : 5*44</t>
  </si>
  <si>
    <t>211010006RT1</t>
  </si>
  <si>
    <t>Osazení hmoždinky do cihel, HM 8, včetně dodávky hmoždinky</t>
  </si>
  <si>
    <t>2794/,5</t>
  </si>
  <si>
    <t>76700003</t>
  </si>
  <si>
    <t>D+M Prosklená stříška nad balkónem, nerezové závěsné kování kotvících konzol, 1800x1000mm, pol. P5</t>
  </si>
  <si>
    <t>76700004</t>
  </si>
  <si>
    <t>D+M Prosklená stříška nad balkónem, nerezové závěsné kování kotvících konzol, 2100x1000mm, pol. P7</t>
  </si>
  <si>
    <t>76700005</t>
  </si>
  <si>
    <t>D+M Prosklená stříška nad balkónem, nerezové závěsné kování kotvících konzol, 2000x1000mm, pol. P8</t>
  </si>
  <si>
    <t>76700006</t>
  </si>
  <si>
    <t>D+M Prosklená stříška nad balkónem, nerezové závěsné kování kotvících konzol, 1500x1000mm, pol. P9</t>
  </si>
  <si>
    <t>76700007</t>
  </si>
  <si>
    <t>D+M Prosklená stříška nad balkónem, nerezové závěsné kování kotvících konzol, 2100x1000mm+1500x150, pol. P10</t>
  </si>
  <si>
    <t>13611218R</t>
  </si>
  <si>
    <t>Plech hladký jakost 11375.1  5x1000x2000 mm</t>
  </si>
  <si>
    <t>,00235*60*1,05</t>
  </si>
  <si>
    <t>14587254R</t>
  </si>
  <si>
    <t>Profil čtvercový uzavř.svařovaný  S235  40 x 3 mm</t>
  </si>
  <si>
    <t>,01695*60*1,05</t>
  </si>
  <si>
    <t>191131002R</t>
  </si>
  <si>
    <t>Tabule tl.0,8 x 1000 x 2000</t>
  </si>
  <si>
    <t>Z2 Z3 Z4 : (9,5*3)/2</t>
  </si>
  <si>
    <t>76700001</t>
  </si>
  <si>
    <t>Pz 1mm Z-profil kotevní 40x160x40, rš=240mm</t>
  </si>
  <si>
    <t xml:space="preserve">m     </t>
  </si>
  <si>
    <t>76700002</t>
  </si>
  <si>
    <t>Pz 1mm U-profil základový 100x103x40, rš=243mm</t>
  </si>
  <si>
    <t>(19,1+13,1+6,19+37,9+74,55+13,1+61,64+37,9)</t>
  </si>
  <si>
    <t>Pz 1mm L-profil rohový 50x50, rš=100mm</t>
  </si>
  <si>
    <t>(1,6+2,05+1,6+2,05)*196</t>
  </si>
  <si>
    <t>(1,6+1,35+1,6)*24</t>
  </si>
  <si>
    <t>(,7+2,45+,85)*24</t>
  </si>
  <si>
    <t>998767201R00</t>
  </si>
  <si>
    <t>Přesun hmot pro zámečnické konstr., výšky do 6 m</t>
  </si>
  <si>
    <t>771101210R00</t>
  </si>
  <si>
    <t>Penetrace podkladu pod dlažby</t>
  </si>
  <si>
    <t>Položka pořadí 107 : 54,00000</t>
  </si>
  <si>
    <t>771475014R00</t>
  </si>
  <si>
    <t>Obklad soklíků keram.rovných, tmel,výška 10 cm</t>
  </si>
  <si>
    <t>(,9+2,5+,9)*24</t>
  </si>
  <si>
    <t>771479001R00</t>
  </si>
  <si>
    <t>Řezání dlaždic keramických pro soklíky</t>
  </si>
  <si>
    <t>Položka pořadí 105 : 103,20000</t>
  </si>
  <si>
    <t>771575109R00</t>
  </si>
  <si>
    <t>Montáž podlah keram.,hladké, tmel, 30x30 cm</t>
  </si>
  <si>
    <t>771578011R00</t>
  </si>
  <si>
    <t>Spára podlaha - stěna, silikonem</t>
  </si>
  <si>
    <t>597642031R</t>
  </si>
  <si>
    <t>Dlažba protiskluz. 300x300x9 mm</t>
  </si>
  <si>
    <t>Položka pořadí 107 : 54,00000*1,2</t>
  </si>
  <si>
    <t>998771202R00</t>
  </si>
  <si>
    <t>Přesun hmot pro podlahy z dlaždic, výšky do 12 m</t>
  </si>
  <si>
    <t>783201811R00</t>
  </si>
  <si>
    <t>Odstranění nátěrů z kovových konstrukcí oškrábáním</t>
  </si>
  <si>
    <t>Z5 : 2,3*1*24*2</t>
  </si>
  <si>
    <t>P2 : ,5*,6*9*2</t>
  </si>
  <si>
    <t>783201831R00</t>
  </si>
  <si>
    <t>Odstr. nátěrů z kovových konstr. chem.odstraňovači</t>
  </si>
  <si>
    <t>Položka pořadí 111 : 115,80000</t>
  </si>
  <si>
    <t>783225600R00</t>
  </si>
  <si>
    <t>Nátěr syntetický kovových konstrukcí 2x email</t>
  </si>
  <si>
    <t>783226100R00</t>
  </si>
  <si>
    <t>Nátěr syntetický kovových konstrukcí základní</t>
  </si>
  <si>
    <t>Položka pořadí 111 : 115,80000*2</t>
  </si>
  <si>
    <t>784450010RAB</t>
  </si>
  <si>
    <t xml:space="preserve">Malba z malíř. směsí jednobarevná s bílým stropem, dvojnásobná </t>
  </si>
  <si>
    <t>Položka pořadí 3 : 1191,89600</t>
  </si>
  <si>
    <t>210220101RT3</t>
  </si>
  <si>
    <t>Vodiče svodové FeZn D do 10,Al 10,Cu 8 +podpěry, včetně dodávky drátu FeZn 8 mm + PV01</t>
  </si>
  <si>
    <t>zdivo : 14*10</t>
  </si>
  <si>
    <t>210220101RT4</t>
  </si>
  <si>
    <t>Vodiče svodové FeZn D do 10,Al 10,Cu 8 +podpěry, včetně dodávky drátu FeZn 8 mm + PV 21</t>
  </si>
  <si>
    <t>strecha : 75+61+38+21</t>
  </si>
  <si>
    <t>14*6</t>
  </si>
  <si>
    <t>979086112R00</t>
  </si>
  <si>
    <t>Nakládání nebo překládání suti a vybouraných hmot</t>
  </si>
  <si>
    <t>POL8_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</si>
  <si>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</si>
  <si>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</si>
  <si>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</si>
  <si>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</si>
  <si>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</si>
  <si>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</si>
  <si>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</si>
  <si>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</si>
  <si>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979990107R00</t>
  </si>
  <si>
    <t xml:space="preserve">Poplatek za skládku suti - směs </t>
  </si>
  <si>
    <t>005281010R</t>
  </si>
  <si>
    <t>Publicita projektu dle Obecných pravidel</t>
  </si>
  <si>
    <t>Soubor</t>
  </si>
  <si>
    <t>POL99_8</t>
  </si>
  <si>
    <t>SUM</t>
  </si>
  <si>
    <t>Poznámky uchazeče k zadání</t>
  </si>
  <si>
    <t>POPUZIV</t>
  </si>
  <si>
    <t>Zateplené budou stropní trámy i průvlaky.</t>
  </si>
  <si>
    <t>END</t>
  </si>
  <si>
    <t>113108310R00</t>
  </si>
  <si>
    <t>Odstranění asfaltové vrstvy pl. do 50 m2, tl.10 cm</t>
  </si>
  <si>
    <t>POL1_1</t>
  </si>
  <si>
    <t xml:space="preserve">44,6 : </t>
  </si>
  <si>
    <t>44,6</t>
  </si>
  <si>
    <t>131201202R00</t>
  </si>
  <si>
    <t>Hloubení zapažených jam v hor.3 do 1000 m3</t>
  </si>
  <si>
    <t xml:space="preserve">144 : </t>
  </si>
  <si>
    <t>144</t>
  </si>
  <si>
    <t>139601102R00</t>
  </si>
  <si>
    <t>Ruční výkop jam, rýh a šachet v hornině tř. 3</t>
  </si>
  <si>
    <t xml:space="preserve">513,95 : </t>
  </si>
  <si>
    <t>513,95</t>
  </si>
  <si>
    <t>151201201R00</t>
  </si>
  <si>
    <t>Pažení stěn výkopu - zátažné - hloubky do 4 m</t>
  </si>
  <si>
    <t xml:space="preserve">39,76+39,76+39,76+72 : </t>
  </si>
  <si>
    <t>191,28</t>
  </si>
  <si>
    <t>151201211R00</t>
  </si>
  <si>
    <t>Odstranění pažení stěn - zátažné - hl. do 4 m</t>
  </si>
  <si>
    <t>151201301R00</t>
  </si>
  <si>
    <t>Rozepření stěn pažení - zátažné -  hl. do 4 m</t>
  </si>
  <si>
    <t>151201311R00</t>
  </si>
  <si>
    <t>Odstranění rozepření stěn - zátažné - hl. do 4 m</t>
  </si>
  <si>
    <t>162201152R00</t>
  </si>
  <si>
    <t>Vodorovné přemístění výkopku z hor.5-7 do 50 m</t>
  </si>
  <si>
    <t xml:space="preserve">513,95+144 : </t>
  </si>
  <si>
    <t>657,95</t>
  </si>
  <si>
    <t>162301101R00</t>
  </si>
  <si>
    <t>Vodorovné přemístění výkopku z hor.1-4 do 500 m</t>
  </si>
  <si>
    <t xml:space="preserve">Výkop jámy:144 : </t>
  </si>
  <si>
    <t>162701105R00</t>
  </si>
  <si>
    <t>Vodorovné přemístění výkopku z hor.1-4 do 10000 m</t>
  </si>
  <si>
    <t xml:space="preserve">101,44+12,48+12,3 : </t>
  </si>
  <si>
    <t>126,22</t>
  </si>
  <si>
    <t>162702199R00</t>
  </si>
  <si>
    <t>Poplatek za skládku zeminy</t>
  </si>
  <si>
    <t>174101101R00</t>
  </si>
  <si>
    <t>Zásyp jam, rýh, šachet se zhutněním</t>
  </si>
  <si>
    <t>včetně strojního přemístění materiálu pro zásyp ze vzdálenosti do 10 m od okraje zásypu</t>
  </si>
  <si>
    <t xml:space="preserve">Pro zásyp: 657,95-101,44-12,48-12,3 : </t>
  </si>
  <si>
    <t>531,73</t>
  </si>
  <si>
    <t>175101101RT2</t>
  </si>
  <si>
    <t>Obsyp potrubí bez prohození sypaniny, s dodáním štěrkopísku frakce 0 - 22 mm</t>
  </si>
  <si>
    <t xml:space="preserve">24*0,65*0,8 : </t>
  </si>
  <si>
    <t>12,48</t>
  </si>
  <si>
    <t>979086213R00</t>
  </si>
  <si>
    <t>Nakládání vybouraných hmot na dopravní prostředek, živice</t>
  </si>
  <si>
    <t xml:space="preserve">44,6*0,1 : </t>
  </si>
  <si>
    <t>4,46</t>
  </si>
  <si>
    <t>979990113R00</t>
  </si>
  <si>
    <t xml:space="preserve">Poplatek za skládku suti-obal.kam-asfalt </t>
  </si>
  <si>
    <t xml:space="preserve">120,27 : </t>
  </si>
  <si>
    <t>120,27</t>
  </si>
  <si>
    <t>122201109R00</t>
  </si>
  <si>
    <t>Příplatek za lepivost - odkopávky v hor. 3</t>
  </si>
  <si>
    <t>151101102R00</t>
  </si>
  <si>
    <t>Pažení a rozepření stěn rýh - příložné - hl.do 4 m</t>
  </si>
  <si>
    <t xml:space="preserve">270,5*2 : </t>
  </si>
  <si>
    <t>541</t>
  </si>
  <si>
    <t>151101112R00</t>
  </si>
  <si>
    <t>Odstranění pažení stěn rýh - příložné - hl. do 4 m</t>
  </si>
  <si>
    <t>167101102R00</t>
  </si>
  <si>
    <t>Nakládání výkopku z hor.1-4 v množství nad 100 m3</t>
  </si>
  <si>
    <t xml:space="preserve">výkop jamy:144 : </t>
  </si>
  <si>
    <t>979084216R00</t>
  </si>
  <si>
    <t>Vodorovná doprava vybour. hmot po suchu do 5 km</t>
  </si>
  <si>
    <t>979084219R00</t>
  </si>
  <si>
    <t>Příplatek k dopravě vybour.hmot za dalších 5 km</t>
  </si>
  <si>
    <t>180400020RA0</t>
  </si>
  <si>
    <t>Založení trávníku parkového, rovina, dodání osiva</t>
  </si>
  <si>
    <t>Včetně prvního pokosení, naložení odpadu a odvezení do 20 km, se složením.</t>
  </si>
  <si>
    <t>271531113R00</t>
  </si>
  <si>
    <t>Polštář základu z kameniva hr. drceného 16-32 mm</t>
  </si>
  <si>
    <t xml:space="preserve">(4,04*0,1)*3 : </t>
  </si>
  <si>
    <t>1,21</t>
  </si>
  <si>
    <t>871318111R00</t>
  </si>
  <si>
    <t>Kladení drenážního potrubí z plastických hmot</t>
  </si>
  <si>
    <t xml:space="preserve">270,5 : </t>
  </si>
  <si>
    <t>270,5</t>
  </si>
  <si>
    <t>212532111R00</t>
  </si>
  <si>
    <t>Lože trativodu z kameniva hrub.drceného,16-32 mm</t>
  </si>
  <si>
    <t>Včetně vyčištění dna rýh.</t>
  </si>
  <si>
    <t xml:space="preserve">270,5*0,5*0,75 : </t>
  </si>
  <si>
    <t>101,4375</t>
  </si>
  <si>
    <t>28611225.AR</t>
  </si>
  <si>
    <t>Trubka PVC drenážní flexibilní d 160 mm</t>
  </si>
  <si>
    <t>Položka pořadí 26 : 270,50000*1,03</t>
  </si>
  <si>
    <t>58333664R</t>
  </si>
  <si>
    <t>Kamenivo  těžené frakce 8-16 kačírek praný  VL</t>
  </si>
  <si>
    <t>POL3_0</t>
  </si>
  <si>
    <t xml:space="preserve">0,7*3 : </t>
  </si>
  <si>
    <t>2,1</t>
  </si>
  <si>
    <t>567211117R00</t>
  </si>
  <si>
    <t>Podklad z prostého betonu tř. I  tloušťky 17 cm</t>
  </si>
  <si>
    <t xml:space="preserve">21,1 : </t>
  </si>
  <si>
    <t>21,1</t>
  </si>
  <si>
    <t>577141112RT3</t>
  </si>
  <si>
    <t>Beton asfalt. ACO 11+,nebo ACO 16+,do 3 m, tl.5 cm, plochy 101-200 m2</t>
  </si>
  <si>
    <t>577141122RT3</t>
  </si>
  <si>
    <t>Beton asfalt. ACL 16+ ložný, š. do 3 m, tl. 5 cm, plochy 101-200 m2</t>
  </si>
  <si>
    <t>564851111R00</t>
  </si>
  <si>
    <t>Podklad ze štěrkodrti po zhutnění tloušťky 15 cm</t>
  </si>
  <si>
    <t xml:space="preserve">44,6+8 : </t>
  </si>
  <si>
    <t>52,6</t>
  </si>
  <si>
    <t>596215021R00</t>
  </si>
  <si>
    <t>Kladení zámkové dlažby tl. 6 cm do drtě tl. 4 cm</t>
  </si>
  <si>
    <t>919735112R00</t>
  </si>
  <si>
    <t>Řezání stávajícího živičného krytu tl. 5 - 10 cm</t>
  </si>
  <si>
    <t>979054441R00</t>
  </si>
  <si>
    <t>Očištění vybour. dlaždic s výplní kamen. těženým</t>
  </si>
  <si>
    <t>612434133RT2</t>
  </si>
  <si>
    <t>Omítkový sanač.syst.,vnitřní,3vrst.</t>
  </si>
  <si>
    <t xml:space="preserve">243*2 : </t>
  </si>
  <si>
    <t>486</t>
  </si>
  <si>
    <t xml:space="preserve">486 : </t>
  </si>
  <si>
    <t>952901111R00</t>
  </si>
  <si>
    <t>Vyčištění budov o výšce podlaží do 4 m</t>
  </si>
  <si>
    <t xml:space="preserve">1310 : </t>
  </si>
  <si>
    <t>1310</t>
  </si>
  <si>
    <t>978013191R00</t>
  </si>
  <si>
    <t>Otlučení omítek vnitřních stěn v rozsahu do 100 %</t>
  </si>
  <si>
    <t xml:space="preserve">487 : </t>
  </si>
  <si>
    <t>2m suterén : 487</t>
  </si>
  <si>
    <t>999281105R00</t>
  </si>
  <si>
    <t>Přesun hmot pro opravy a údržbu do výšky 6 m</t>
  </si>
  <si>
    <t>711823121RT6</t>
  </si>
  <si>
    <t xml:space="preserve">Montáž nopové fólie svisle, včetně dodávky fólie </t>
  </si>
  <si>
    <t xml:space="preserve">270,5*2,6 : </t>
  </si>
  <si>
    <t>703,3</t>
  </si>
  <si>
    <t>711823129RT5</t>
  </si>
  <si>
    <t>Montáž ukončovací lišty k nopové fólii, včetně dodávky lišty</t>
  </si>
  <si>
    <t>POL1_7</t>
  </si>
  <si>
    <t>998711203R00</t>
  </si>
  <si>
    <t>Přesun hmot pro izolace proti vodě, výšky do 60 m</t>
  </si>
  <si>
    <t>224311211R00</t>
  </si>
  <si>
    <t>Výplň vrtu beton</t>
  </si>
  <si>
    <t>224561111R00</t>
  </si>
  <si>
    <t xml:space="preserve">Výplň vrtu z kameniva </t>
  </si>
  <si>
    <t>242111113R00</t>
  </si>
  <si>
    <t>Osazení pláště studny z bet. skruží celých DN 1000</t>
  </si>
  <si>
    <t>VS5 : 4</t>
  </si>
  <si>
    <t>VS6 : 4</t>
  </si>
  <si>
    <t>VS7 : 4</t>
  </si>
  <si>
    <t>242791111R00</t>
  </si>
  <si>
    <t>Zapuštění zárubnice z trub z PH do 50 m, DN do 200</t>
  </si>
  <si>
    <t>VS5 : 11</t>
  </si>
  <si>
    <t>VS6 : 11</t>
  </si>
  <si>
    <t>VS7 : 11</t>
  </si>
  <si>
    <t>264321113R00</t>
  </si>
  <si>
    <t>Vrty pro zapaž.do 380 mm hl.do 20 m hor.3</t>
  </si>
  <si>
    <t>721176224R00</t>
  </si>
  <si>
    <t>Potrubí KG svodné (ležaté) v zemi D 160 x 4,0 mm</t>
  </si>
  <si>
    <t>Potrubí včetně tvarovek. Bez zednických výpomocí.</t>
  </si>
  <si>
    <t>894431333RBA</t>
  </si>
  <si>
    <t>Šachta, D 425 mm, dl.šach.roury 3,0 m, sběrná, dno KG D 160 mm, poklop litina 12,5 t</t>
  </si>
  <si>
    <t>Plastové dno, šachta z korugované trouby, těsnění, šachtová roura teleskopická, rám do teleskopické trouby, poklop litinový.</t>
  </si>
  <si>
    <t>28611892R</t>
  </si>
  <si>
    <t>Trubka pro vrtané studny PVC 125 x 4,0 mm, dl. 4m, hladká, s hladkým hrdlem, modrá barva</t>
  </si>
  <si>
    <t>55241713R</t>
  </si>
  <si>
    <t xml:space="preserve">Poklop 600/100 D400 </t>
  </si>
  <si>
    <t>59224177.AR</t>
  </si>
  <si>
    <t>Prstenec vyrovnávací 625/120/120</t>
  </si>
  <si>
    <t>592243533R</t>
  </si>
  <si>
    <t>Konus šachetní 600/800x625/120 KPS</t>
  </si>
  <si>
    <t>59224364.AR</t>
  </si>
  <si>
    <t>Skruž šachetní 100/100/12 PS</t>
  </si>
  <si>
    <t>220111776R00</t>
  </si>
  <si>
    <t>Vedení uzemnění v zemi FeZN drát do 120 mm2</t>
  </si>
  <si>
    <t>POL1_9</t>
  </si>
  <si>
    <t>Včetně naložení na dopravní prostředek a složení na skládku, bez poplatku za skládku.</t>
  </si>
  <si>
    <t>979082111R00</t>
  </si>
  <si>
    <t>Vnitrostaveništní doprava suti do 10 m</t>
  </si>
  <si>
    <t>979082121R00</t>
  </si>
  <si>
    <t>Příplatek k vnitrost. dopravě suti za dalších 5 m</t>
  </si>
  <si>
    <t>596811111RT4</t>
  </si>
  <si>
    <t>Kladení dlaždic kom.pro pěší, lože z kameniva těž., včetně dlaždic betonových 50/50/5 cm</t>
  </si>
  <si>
    <t>suteren : 1643</t>
  </si>
  <si>
    <t>767657210R00</t>
  </si>
  <si>
    <t>Montáž vrat zvedacích do oc.zárubně do 6 m2</t>
  </si>
  <si>
    <t>viz PD výpis dveří</t>
  </si>
  <si>
    <t>D1 : 5</t>
  </si>
  <si>
    <t>767662120R00</t>
  </si>
  <si>
    <t>Montáž mříží pevných - svařováním</t>
  </si>
  <si>
    <t>Z6 : 1,5*,5*44</t>
  </si>
  <si>
    <t>Venkovní sušák do oken, dl. 1900 mm, pol. P3</t>
  </si>
  <si>
    <t>Venkovní sušák na balkon, dl. 2000 mm, pol. P3</t>
  </si>
  <si>
    <t>5534451010R</t>
  </si>
  <si>
    <t>Vrata, š 2500, h 2250 mm, sekční garážová, ovládání - elekropohon</t>
  </si>
  <si>
    <t>Položka pořadí 4 : 5,00000</t>
  </si>
  <si>
    <t>Z6 : 1,5*,5*44*2</t>
  </si>
  <si>
    <t>Položka pořadí 10 : 66,00000</t>
  </si>
  <si>
    <t>Položka pořadí 10 : 66,00000*2</t>
  </si>
  <si>
    <t>005121 R</t>
  </si>
  <si>
    <t>Zařízení staveniště</t>
  </si>
  <si>
    <t>0,5% z celkového rozpočtu</t>
  </si>
  <si>
    <t>005121020R</t>
  </si>
  <si>
    <t xml:space="preserve">Provoz zařízení staveniště </t>
  </si>
  <si>
    <t>Včetně záboru veřejného prostranství.</t>
  </si>
  <si>
    <t>1% z celkového rozpočtu</t>
  </si>
  <si>
    <t>005121030R</t>
  </si>
  <si>
    <t>Odstranění zařízení staveniště</t>
  </si>
  <si>
    <t>0,2% z celkového rozpočtu</t>
  </si>
  <si>
    <t>Pol__1</t>
  </si>
  <si>
    <t>Tablo pro 12 účastníků</t>
  </si>
  <si>
    <t>ks</t>
  </si>
  <si>
    <t>Pol__2</t>
  </si>
  <si>
    <t>Tablo pro 11 účastníků</t>
  </si>
  <si>
    <t>Pol__3</t>
  </si>
  <si>
    <t>Síťový napaječ 230V/12V, DIN</t>
  </si>
  <si>
    <t>Pol__4</t>
  </si>
  <si>
    <t>Domácí telefon bílý, tlačítko pro otevření dveří</t>
  </si>
  <si>
    <t>Pol__5</t>
  </si>
  <si>
    <t>Montážní krabice pod tablo</t>
  </si>
  <si>
    <t>Pol__6</t>
  </si>
  <si>
    <t>Stříška nad tablo</t>
  </si>
  <si>
    <t>Pol__7</t>
  </si>
  <si>
    <t>Rozbočovací krabice se svorkovnicí</t>
  </si>
  <si>
    <t>Pol__8</t>
  </si>
  <si>
    <t>Zvonkové tlačítko</t>
  </si>
  <si>
    <t>Pol__9</t>
  </si>
  <si>
    <t>Kabel UTP kat. 5e</t>
  </si>
  <si>
    <t>Pol__10</t>
  </si>
  <si>
    <t>Kabel CYSY 2Ax1,5</t>
  </si>
  <si>
    <t>Pol__11</t>
  </si>
  <si>
    <t>Kabel SYKFY 2x2x0,5</t>
  </si>
  <si>
    <t>Pol__12</t>
  </si>
  <si>
    <t>Lišta LV 20x20</t>
  </si>
  <si>
    <t>Pol__13</t>
  </si>
  <si>
    <t>Průraz cihlovou zdí 45cm vč. začištění</t>
  </si>
  <si>
    <t>Pol__14</t>
  </si>
  <si>
    <t>Drobný elektroinstalační materiál</t>
  </si>
  <si>
    <t>set</t>
  </si>
  <si>
    <t>Pol__15</t>
  </si>
  <si>
    <t>Jistič B6A</t>
  </si>
  <si>
    <t>Pol__16</t>
  </si>
  <si>
    <t>Kabel CYKY 3Cx1,5</t>
  </si>
  <si>
    <t>Pol__17</t>
  </si>
  <si>
    <t>Demontáže stávajících zvonkových tabel a zvonkův bytech</t>
  </si>
  <si>
    <t>hod</t>
  </si>
  <si>
    <t>Pol__18</t>
  </si>
  <si>
    <t>HZS</t>
  </si>
  <si>
    <t>Pol__19</t>
  </si>
  <si>
    <t>Spolupráce s ostatními profesemi</t>
  </si>
  <si>
    <t>Pol__20</t>
  </si>
  <si>
    <t>Oživení systému</t>
  </si>
  <si>
    <t>kpl</t>
  </si>
  <si>
    <t>Pol__21</t>
  </si>
  <si>
    <t>Revize, měření, zaškolení obsluhy, odzkoušení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</si>
</sst>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8" fillId="3" borderId="12" xfId="0" applyFont="1" applyFill="1" applyBorder="1" applyAlignment="1">
      <alignment horizontal="center" vertical="top" shrinkToFit="1"/>
    </xf>
    <xf numFmtId="164" fontId="8" fillId="3" borderId="12" xfId="0" applyNumberFormat="1" applyFont="1" applyFill="1" applyBorder="1" applyAlignment="1">
      <alignment vertical="top" shrinkToFit="1"/>
    </xf>
    <xf numFmtId="4" fontId="8" fillId="3" borderId="12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34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5"/>
  <sheetViews>
    <sheetView showGridLines="0" tabSelected="1" topLeftCell="B1" zoomScaleNormal="100" zoomScaleSheetLayoutView="75" workbookViewId="0">
      <selection activeCell="D11" sqref="D11:G11"/>
    </sheetView>
  </sheetViews>
  <sheetFormatPr defaultColWidth="9" defaultRowHeight="12.5" x14ac:dyDescent="0.25"/>
  <cols>
    <col min="1" max="1" width="8.453125" hidden="1" customWidth="1"/>
    <col min="2" max="2" width="9.1796875" customWidth="1"/>
    <col min="3" max="3" width="7.453125" customWidth="1"/>
    <col min="4" max="4" width="13.453125" customWidth="1"/>
    <col min="5" max="5" width="12.1796875" customWidth="1"/>
    <col min="6" max="6" width="11.453125" customWidth="1"/>
    <col min="7" max="7" width="12.7265625" style="1" customWidth="1"/>
    <col min="8" max="8" width="12.7265625" customWidth="1"/>
    <col min="9" max="9" width="13" style="1" customWidth="1"/>
    <col min="10" max="10" width="6.7265625" style="1" customWidth="1"/>
    <col min="11" max="11" width="4.26953125" customWidth="1"/>
    <col min="12" max="15" width="10.7265625" customWidth="1"/>
  </cols>
  <sheetData>
    <row r="1" spans="1:15" ht="33.75" customHeight="1" x14ac:dyDescent="0.25">
      <c r="A1" s="70" t="s">
        <v>38</v>
      </c>
      <c r="B1" s="89" t="s">
        <v>4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5">
      <c r="A2" s="3"/>
      <c r="B2" s="103" t="s">
        <v>24</v>
      </c>
      <c r="C2" s="104"/>
      <c r="D2" s="105" t="s">
        <v>43</v>
      </c>
      <c r="E2" s="106" t="s">
        <v>44</v>
      </c>
      <c r="F2" s="107"/>
      <c r="G2" s="107"/>
      <c r="H2" s="107"/>
      <c r="I2" s="107"/>
      <c r="J2" s="108"/>
      <c r="O2" s="2"/>
    </row>
    <row r="3" spans="1:15" ht="27" hidden="1" customHeight="1" x14ac:dyDescent="0.25">
      <c r="A3" s="3"/>
      <c r="B3" s="109"/>
      <c r="C3" s="104"/>
      <c r="D3" s="110"/>
      <c r="E3" s="111"/>
      <c r="F3" s="112"/>
      <c r="G3" s="112"/>
      <c r="H3" s="112"/>
      <c r="I3" s="112"/>
      <c r="J3" s="113"/>
    </row>
    <row r="4" spans="1:15" ht="23.25" customHeight="1" x14ac:dyDescent="0.25">
      <c r="A4" s="3"/>
      <c r="B4" s="114"/>
      <c r="C4" s="115"/>
      <c r="D4" s="116"/>
      <c r="E4" s="117"/>
      <c r="F4" s="117"/>
      <c r="G4" s="117"/>
      <c r="H4" s="117"/>
      <c r="I4" s="117"/>
      <c r="J4" s="118"/>
    </row>
    <row r="5" spans="1:15" ht="24" customHeight="1" x14ac:dyDescent="0.25">
      <c r="A5" s="3"/>
      <c r="B5" s="44" t="s">
        <v>23</v>
      </c>
      <c r="C5" s="4"/>
      <c r="D5" s="119" t="s">
        <v>45</v>
      </c>
      <c r="E5" s="24"/>
      <c r="F5" s="24"/>
      <c r="G5" s="24"/>
      <c r="H5" s="26" t="s">
        <v>42</v>
      </c>
      <c r="I5" s="119" t="s">
        <v>49</v>
      </c>
      <c r="J5" s="10"/>
    </row>
    <row r="6" spans="1:15" ht="15.75" customHeight="1" x14ac:dyDescent="0.25">
      <c r="A6" s="3"/>
      <c r="B6" s="38"/>
      <c r="C6" s="24"/>
      <c r="D6" s="119" t="s">
        <v>46</v>
      </c>
      <c r="E6" s="24"/>
      <c r="F6" s="24"/>
      <c r="G6" s="24"/>
      <c r="H6" s="26" t="s">
        <v>36</v>
      </c>
      <c r="I6" s="119" t="s">
        <v>50</v>
      </c>
      <c r="J6" s="10"/>
    </row>
    <row r="7" spans="1:15" ht="15.75" customHeight="1" x14ac:dyDescent="0.25">
      <c r="A7" s="3"/>
      <c r="B7" s="39"/>
      <c r="C7" s="25"/>
      <c r="D7" s="121" t="s">
        <v>48</v>
      </c>
      <c r="E7" s="120" t="s">
        <v>47</v>
      </c>
      <c r="F7" s="31"/>
      <c r="G7" s="31"/>
      <c r="H7" s="33"/>
      <c r="I7" s="31"/>
      <c r="J7" s="48"/>
    </row>
    <row r="8" spans="1:15" ht="24" hidden="1" customHeight="1" x14ac:dyDescent="0.25">
      <c r="A8" s="3"/>
      <c r="B8" s="44" t="s">
        <v>21</v>
      </c>
      <c r="C8" s="4"/>
      <c r="D8" s="32"/>
      <c r="E8" s="4"/>
      <c r="F8" s="4"/>
      <c r="G8" s="42"/>
      <c r="H8" s="26" t="s">
        <v>42</v>
      </c>
      <c r="I8" s="30"/>
      <c r="J8" s="10"/>
    </row>
    <row r="9" spans="1:15" ht="15.75" hidden="1" customHeight="1" x14ac:dyDescent="0.25">
      <c r="A9" s="3"/>
      <c r="B9" s="3"/>
      <c r="C9" s="4"/>
      <c r="D9" s="32"/>
      <c r="E9" s="4"/>
      <c r="F9" s="4"/>
      <c r="G9" s="42"/>
      <c r="H9" s="26" t="s">
        <v>36</v>
      </c>
      <c r="I9" s="30"/>
      <c r="J9" s="10"/>
    </row>
    <row r="10" spans="1:15" ht="15.75" hidden="1" customHeight="1" x14ac:dyDescent="0.25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5">
      <c r="A11" s="3"/>
      <c r="B11" s="44" t="s">
        <v>20</v>
      </c>
      <c r="C11" s="4"/>
      <c r="D11" s="122"/>
      <c r="E11" s="122"/>
      <c r="F11" s="122"/>
      <c r="G11" s="122"/>
      <c r="H11" s="26" t="s">
        <v>42</v>
      </c>
      <c r="I11" s="127"/>
      <c r="J11" s="10"/>
    </row>
    <row r="12" spans="1:15" ht="15.75" customHeight="1" x14ac:dyDescent="0.25">
      <c r="A12" s="3"/>
      <c r="B12" s="38"/>
      <c r="C12" s="24"/>
      <c r="D12" s="123"/>
      <c r="E12" s="123"/>
      <c r="F12" s="123"/>
      <c r="G12" s="123"/>
      <c r="H12" s="26" t="s">
        <v>36</v>
      </c>
      <c r="I12" s="127"/>
      <c r="J12" s="10"/>
    </row>
    <row r="13" spans="1:15" ht="15.75" customHeight="1" x14ac:dyDescent="0.25">
      <c r="A13" s="3"/>
      <c r="B13" s="39"/>
      <c r="C13" s="25"/>
      <c r="D13" s="126"/>
      <c r="E13" s="124"/>
      <c r="F13" s="125"/>
      <c r="G13" s="125"/>
      <c r="H13" s="27"/>
      <c r="I13" s="31"/>
      <c r="J13" s="48"/>
    </row>
    <row r="14" spans="1:15" ht="24" hidden="1" customHeight="1" x14ac:dyDescent="0.25">
      <c r="A14" s="3"/>
      <c r="B14" s="63" t="s">
        <v>22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5">
      <c r="A15" s="3"/>
      <c r="B15" s="49" t="s">
        <v>34</v>
      </c>
      <c r="C15" s="69"/>
      <c r="D15" s="50"/>
      <c r="E15" s="95"/>
      <c r="F15" s="95"/>
      <c r="G15" s="96"/>
      <c r="H15" s="96"/>
      <c r="I15" s="96" t="s">
        <v>31</v>
      </c>
      <c r="J15" s="97"/>
    </row>
    <row r="16" spans="1:15" ht="23.25" customHeight="1" x14ac:dyDescent="0.25">
      <c r="A16" s="190" t="s">
        <v>26</v>
      </c>
      <c r="B16" s="54" t="s">
        <v>26</v>
      </c>
      <c r="C16" s="55"/>
      <c r="D16" s="56"/>
      <c r="E16" s="82"/>
      <c r="F16" s="83"/>
      <c r="G16" s="82"/>
      <c r="H16" s="83"/>
      <c r="I16" s="82">
        <f>SUMIF(F52:F81,A16,I52:I81)+SUMIF(F52:F81,"PSU",I52:I81)</f>
        <v>0</v>
      </c>
      <c r="J16" s="84"/>
    </row>
    <row r="17" spans="1:10" ht="23.25" customHeight="1" x14ac:dyDescent="0.25">
      <c r="A17" s="190" t="s">
        <v>27</v>
      </c>
      <c r="B17" s="54" t="s">
        <v>27</v>
      </c>
      <c r="C17" s="55"/>
      <c r="D17" s="56"/>
      <c r="E17" s="82"/>
      <c r="F17" s="83"/>
      <c r="G17" s="82"/>
      <c r="H17" s="83"/>
      <c r="I17" s="82">
        <f>SUMIF(F52:F81,A17,I52:I81)</f>
        <v>0</v>
      </c>
      <c r="J17" s="84"/>
    </row>
    <row r="18" spans="1:10" ht="23.25" customHeight="1" x14ac:dyDescent="0.25">
      <c r="A18" s="190" t="s">
        <v>28</v>
      </c>
      <c r="B18" s="54" t="s">
        <v>28</v>
      </c>
      <c r="C18" s="55"/>
      <c r="D18" s="56"/>
      <c r="E18" s="82"/>
      <c r="F18" s="83"/>
      <c r="G18" s="82"/>
      <c r="H18" s="83"/>
      <c r="I18" s="82">
        <f>SUMIF(F52:F81,A18,I52:I81)</f>
        <v>0</v>
      </c>
      <c r="J18" s="84"/>
    </row>
    <row r="19" spans="1:10" ht="23.25" customHeight="1" x14ac:dyDescent="0.25">
      <c r="A19" s="190" t="s">
        <v>119</v>
      </c>
      <c r="B19" s="54" t="s">
        <v>29</v>
      </c>
      <c r="C19" s="55"/>
      <c r="D19" s="56"/>
      <c r="E19" s="82"/>
      <c r="F19" s="83"/>
      <c r="G19" s="82"/>
      <c r="H19" s="83"/>
      <c r="I19" s="82">
        <f>SUMIF(F52:F81,A19,I52:I81)</f>
        <v>0</v>
      </c>
      <c r="J19" s="84"/>
    </row>
    <row r="20" spans="1:10" ht="23.25" customHeight="1" x14ac:dyDescent="0.25">
      <c r="A20" s="190" t="s">
        <v>120</v>
      </c>
      <c r="B20" s="54" t="s">
        <v>30</v>
      </c>
      <c r="C20" s="55"/>
      <c r="D20" s="56"/>
      <c r="E20" s="82"/>
      <c r="F20" s="83"/>
      <c r="G20" s="82"/>
      <c r="H20" s="83"/>
      <c r="I20" s="82">
        <f>SUMIF(F52:F81,A20,I52:I81)</f>
        <v>0</v>
      </c>
      <c r="J20" s="84"/>
    </row>
    <row r="21" spans="1:10" ht="23.25" customHeight="1" x14ac:dyDescent="0.3">
      <c r="A21" s="3"/>
      <c r="B21" s="71" t="s">
        <v>31</v>
      </c>
      <c r="C21" s="72"/>
      <c r="D21" s="73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5">
      <c r="A22" s="3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5">
      <c r="A23" s="3">
        <f>ZakladDPHSni*SazbaDPH1/100</f>
        <v>0</v>
      </c>
      <c r="B23" s="54" t="s">
        <v>13</v>
      </c>
      <c r="C23" s="55"/>
      <c r="D23" s="56"/>
      <c r="E23" s="57">
        <v>15</v>
      </c>
      <c r="F23" s="58" t="s">
        <v>0</v>
      </c>
      <c r="G23" s="80">
        <f>ZakladDPHSniVypocet</f>
        <v>0</v>
      </c>
      <c r="H23" s="81"/>
      <c r="I23" s="81"/>
      <c r="J23" s="59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4" t="s">
        <v>14</v>
      </c>
      <c r="C24" s="55"/>
      <c r="D24" s="56"/>
      <c r="E24" s="57">
        <f>SazbaDPH1</f>
        <v>15</v>
      </c>
      <c r="F24" s="58" t="s">
        <v>0</v>
      </c>
      <c r="G24" s="78">
        <f>IF(A24&gt;50, ROUNDUP(A23, 0), ROUNDDOWN(A23, 0))</f>
        <v>0</v>
      </c>
      <c r="H24" s="79"/>
      <c r="I24" s="79"/>
      <c r="J24" s="59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4" t="s">
        <v>15</v>
      </c>
      <c r="C25" s="55"/>
      <c r="D25" s="56"/>
      <c r="E25" s="57">
        <v>21</v>
      </c>
      <c r="F25" s="58" t="s">
        <v>0</v>
      </c>
      <c r="G25" s="80">
        <f>ZakladDPHZaklVypocet</f>
        <v>0</v>
      </c>
      <c r="H25" s="81"/>
      <c r="I25" s="81"/>
      <c r="J25" s="59" t="str">
        <f t="shared" si="0"/>
        <v>CZK</v>
      </c>
    </row>
    <row r="26" spans="1:10" ht="23.25" customHeight="1" x14ac:dyDescent="0.25">
      <c r="A26" s="3">
        <f>(A25-INT(A25))*100</f>
        <v>0</v>
      </c>
      <c r="B26" s="46" t="s">
        <v>16</v>
      </c>
      <c r="C26" s="21"/>
      <c r="D26" s="17"/>
      <c r="E26" s="40">
        <f>SazbaDPH2</f>
        <v>21</v>
      </c>
      <c r="F26" s="41" t="s">
        <v>0</v>
      </c>
      <c r="G26" s="92">
        <f>IF(A26&gt;50, ROUNDUP(A25, 0), ROUNDDOWN(A25, 0))</f>
        <v>0</v>
      </c>
      <c r="H26" s="93"/>
      <c r="I26" s="93"/>
      <c r="J26" s="53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5" t="s">
        <v>5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0" t="str">
        <f t="shared" si="0"/>
        <v>CZK</v>
      </c>
    </row>
    <row r="28" spans="1:10" ht="27.75" hidden="1" customHeight="1" thickBot="1" x14ac:dyDescent="0.3">
      <c r="A28" s="3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63" t="s">
        <v>37</v>
      </c>
      <c r="C29" s="169"/>
      <c r="D29" s="169"/>
      <c r="E29" s="169"/>
      <c r="F29" s="169"/>
      <c r="G29" s="170">
        <f>IF(A29&gt;50, ROUNDUP(A27, 0), ROUNDDOWN(A27, 0))</f>
        <v>0</v>
      </c>
      <c r="H29" s="170"/>
      <c r="I29" s="170"/>
      <c r="J29" s="171" t="s">
        <v>62</v>
      </c>
    </row>
    <row r="30" spans="1:10" ht="12.75" customHeight="1" x14ac:dyDescent="0.25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5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43278</v>
      </c>
      <c r="I32" s="36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3">
      <c r="A34" s="28"/>
      <c r="B34" s="28"/>
      <c r="C34" s="29"/>
      <c r="D34" s="87"/>
      <c r="E34" s="88"/>
      <c r="F34" s="29"/>
      <c r="G34" s="87"/>
      <c r="H34" s="88"/>
      <c r="I34" s="88"/>
      <c r="J34" s="35"/>
    </row>
    <row r="35" spans="1:10" ht="12.75" customHeight="1" x14ac:dyDescent="0.25">
      <c r="A35" s="3"/>
      <c r="B35" s="3"/>
      <c r="C35" s="4"/>
      <c r="D35" s="77" t="s">
        <v>2</v>
      </c>
      <c r="E35" s="77"/>
      <c r="F35" s="4"/>
      <c r="G35" s="42"/>
      <c r="H35" s="12" t="s">
        <v>3</v>
      </c>
      <c r="I35" s="42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133" t="s">
        <v>17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customHeight="1" x14ac:dyDescent="0.25">
      <c r="A38" s="132" t="s">
        <v>39</v>
      </c>
      <c r="B38" s="136" t="s">
        <v>18</v>
      </c>
      <c r="C38" s="137" t="s">
        <v>6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19</v>
      </c>
      <c r="I38" s="140" t="s">
        <v>1</v>
      </c>
      <c r="J38" s="141" t="s">
        <v>0</v>
      </c>
    </row>
    <row r="39" spans="1:10" ht="25.5" hidden="1" customHeight="1" x14ac:dyDescent="0.25">
      <c r="A39" s="132">
        <v>1</v>
      </c>
      <c r="B39" s="142" t="s">
        <v>51</v>
      </c>
      <c r="C39" s="143"/>
      <c r="D39" s="144"/>
      <c r="E39" s="144"/>
      <c r="F39" s="145">
        <f>'1 1 Pol'!AE389+'1 2 Pol'!AE175+'1 3 Pol'!AE45+'1 4 Pol'!AE32</f>
        <v>0</v>
      </c>
      <c r="G39" s="146">
        <f>'1 1 Pol'!AF389+'1 2 Pol'!AF175+'1 3 Pol'!AF45+'1 4 Pol'!AF32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customHeight="1" x14ac:dyDescent="0.25">
      <c r="A40" s="132">
        <v>2</v>
      </c>
      <c r="B40" s="149" t="s">
        <v>52</v>
      </c>
      <c r="C40" s="150" t="s">
        <v>53</v>
      </c>
      <c r="D40" s="151"/>
      <c r="E40" s="151"/>
      <c r="F40" s="152">
        <f>'1 1 Pol'!AE389+'1 2 Pol'!AE175+'1 3 Pol'!AE45+'1 4 Pol'!AE32</f>
        <v>0</v>
      </c>
      <c r="G40" s="153">
        <f>'1 1 Pol'!AF389+'1 2 Pol'!AF175+'1 3 Pol'!AF45+'1 4 Pol'!AF32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5">
      <c r="A41" s="132">
        <v>3</v>
      </c>
      <c r="B41" s="155" t="s">
        <v>52</v>
      </c>
      <c r="C41" s="143" t="s">
        <v>54</v>
      </c>
      <c r="D41" s="144"/>
      <c r="E41" s="144"/>
      <c r="F41" s="156">
        <f>'1 1 Pol'!AE389</f>
        <v>0</v>
      </c>
      <c r="G41" s="147">
        <f>'1 1 Pol'!AF389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customHeight="1" x14ac:dyDescent="0.25">
      <c r="A42" s="132">
        <v>3</v>
      </c>
      <c r="B42" s="155" t="s">
        <v>55</v>
      </c>
      <c r="C42" s="143" t="s">
        <v>56</v>
      </c>
      <c r="D42" s="144"/>
      <c r="E42" s="144"/>
      <c r="F42" s="156">
        <f>'1 2 Pol'!AE175</f>
        <v>0</v>
      </c>
      <c r="G42" s="147">
        <f>'1 2 Pol'!AF175</f>
        <v>0</v>
      </c>
      <c r="H42" s="147">
        <f>(F42*SazbaDPH1/100)+(G42*SazbaDPH2/100)</f>
        <v>0</v>
      </c>
      <c r="I42" s="147">
        <f>F42+G42+H42</f>
        <v>0</v>
      </c>
      <c r="J42" s="148" t="str">
        <f>IF(CenaCelkemVypocet=0,"",I42/CenaCelkemVypocet*100)</f>
        <v/>
      </c>
    </row>
    <row r="43" spans="1:10" ht="25.5" customHeight="1" x14ac:dyDescent="0.25">
      <c r="A43" s="132">
        <v>3</v>
      </c>
      <c r="B43" s="155" t="s">
        <v>57</v>
      </c>
      <c r="C43" s="143" t="s">
        <v>58</v>
      </c>
      <c r="D43" s="144"/>
      <c r="E43" s="144"/>
      <c r="F43" s="156">
        <f>'1 3 Pol'!AE45</f>
        <v>0</v>
      </c>
      <c r="G43" s="147">
        <f>'1 3 Pol'!AF45</f>
        <v>0</v>
      </c>
      <c r="H43" s="147">
        <f>(F43*SazbaDPH1/100)+(G43*SazbaDPH2/100)</f>
        <v>0</v>
      </c>
      <c r="I43" s="147">
        <f>F43+G43+H43</f>
        <v>0</v>
      </c>
      <c r="J43" s="148" t="str">
        <f>IF(CenaCelkemVypocet=0,"",I43/CenaCelkemVypocet*100)</f>
        <v/>
      </c>
    </row>
    <row r="44" spans="1:10" ht="25.5" customHeight="1" x14ac:dyDescent="0.25">
      <c r="A44" s="132">
        <v>3</v>
      </c>
      <c r="B44" s="155" t="s">
        <v>59</v>
      </c>
      <c r="C44" s="143" t="s">
        <v>60</v>
      </c>
      <c r="D44" s="144"/>
      <c r="E44" s="144"/>
      <c r="F44" s="156">
        <f>'1 4 Pol'!AE32</f>
        <v>0</v>
      </c>
      <c r="G44" s="147">
        <f>'1 4 Pol'!AF32</f>
        <v>0</v>
      </c>
      <c r="H44" s="147">
        <f>(F44*SazbaDPH1/100)+(G44*SazbaDPH2/100)</f>
        <v>0</v>
      </c>
      <c r="I44" s="147">
        <f>F44+G44+H44</f>
        <v>0</v>
      </c>
      <c r="J44" s="148" t="str">
        <f>IF(CenaCelkemVypocet=0,"",I44/CenaCelkemVypocet*100)</f>
        <v/>
      </c>
    </row>
    <row r="45" spans="1:10" ht="25.5" customHeight="1" x14ac:dyDescent="0.25">
      <c r="A45" s="132"/>
      <c r="B45" s="157" t="s">
        <v>61</v>
      </c>
      <c r="C45" s="158"/>
      <c r="D45" s="158"/>
      <c r="E45" s="159"/>
      <c r="F45" s="160">
        <f>SUMIF(A39:A44,"=1",F39:F44)</f>
        <v>0</v>
      </c>
      <c r="G45" s="161">
        <f>SUMIF(A39:A44,"=1",G39:G44)</f>
        <v>0</v>
      </c>
      <c r="H45" s="161">
        <f>SUMIF(A39:A44,"=1",H39:H44)</f>
        <v>0</v>
      </c>
      <c r="I45" s="161">
        <f>SUMIF(A39:A44,"=1",I39:I44)</f>
        <v>0</v>
      </c>
      <c r="J45" s="162">
        <f>SUMIF(A39:A44,"=1",J39:J44)</f>
        <v>0</v>
      </c>
    </row>
    <row r="49" spans="1:10" ht="15.5" x14ac:dyDescent="0.35">
      <c r="B49" s="172" t="s">
        <v>63</v>
      </c>
    </row>
    <row r="51" spans="1:10" ht="25.5" customHeight="1" x14ac:dyDescent="0.25">
      <c r="A51" s="173"/>
      <c r="B51" s="176" t="s">
        <v>18</v>
      </c>
      <c r="C51" s="176" t="s">
        <v>6</v>
      </c>
      <c r="D51" s="177"/>
      <c r="E51" s="177"/>
      <c r="F51" s="178" t="s">
        <v>64</v>
      </c>
      <c r="G51" s="178"/>
      <c r="H51" s="178"/>
      <c r="I51" s="178" t="s">
        <v>31</v>
      </c>
      <c r="J51" s="178" t="s">
        <v>0</v>
      </c>
    </row>
    <row r="52" spans="1:10" ht="25.5" customHeight="1" x14ac:dyDescent="0.25">
      <c r="A52" s="174"/>
      <c r="B52" s="179" t="s">
        <v>65</v>
      </c>
      <c r="C52" s="180" t="s">
        <v>66</v>
      </c>
      <c r="D52" s="181"/>
      <c r="E52" s="181"/>
      <c r="F52" s="186" t="s">
        <v>26</v>
      </c>
      <c r="G52" s="187"/>
      <c r="H52" s="187"/>
      <c r="I52" s="187">
        <f>'1 4 Pol'!G8</f>
        <v>0</v>
      </c>
      <c r="J52" s="184" t="str">
        <f>IF(I82=0,"",I52/I82*100)</f>
        <v/>
      </c>
    </row>
    <row r="53" spans="1:10" ht="25.5" customHeight="1" x14ac:dyDescent="0.25">
      <c r="A53" s="174"/>
      <c r="B53" s="179" t="s">
        <v>52</v>
      </c>
      <c r="C53" s="180" t="s">
        <v>67</v>
      </c>
      <c r="D53" s="181"/>
      <c r="E53" s="181"/>
      <c r="F53" s="186" t="s">
        <v>26</v>
      </c>
      <c r="G53" s="187"/>
      <c r="H53" s="187"/>
      <c r="I53" s="187">
        <f>'1 2 Pol'!G8</f>
        <v>0</v>
      </c>
      <c r="J53" s="184" t="str">
        <f>IF(I82=0,"",I53/I82*100)</f>
        <v/>
      </c>
    </row>
    <row r="54" spans="1:10" ht="25.5" customHeight="1" x14ac:dyDescent="0.25">
      <c r="A54" s="174"/>
      <c r="B54" s="179" t="s">
        <v>55</v>
      </c>
      <c r="C54" s="180" t="s">
        <v>68</v>
      </c>
      <c r="D54" s="181"/>
      <c r="E54" s="181"/>
      <c r="F54" s="186" t="s">
        <v>26</v>
      </c>
      <c r="G54" s="187"/>
      <c r="H54" s="187"/>
      <c r="I54" s="187">
        <f>'1 2 Pol'!G77</f>
        <v>0</v>
      </c>
      <c r="J54" s="184" t="str">
        <f>IF(I82=0,"",I54/I82*100)</f>
        <v/>
      </c>
    </row>
    <row r="55" spans="1:10" ht="25.5" customHeight="1" x14ac:dyDescent="0.25">
      <c r="A55" s="174"/>
      <c r="B55" s="179" t="s">
        <v>57</v>
      </c>
      <c r="C55" s="180" t="s">
        <v>69</v>
      </c>
      <c r="D55" s="181"/>
      <c r="E55" s="181"/>
      <c r="F55" s="186" t="s">
        <v>26</v>
      </c>
      <c r="G55" s="187"/>
      <c r="H55" s="187"/>
      <c r="I55" s="187">
        <f>'1 1 Pol'!G8</f>
        <v>0</v>
      </c>
      <c r="J55" s="184" t="str">
        <f>IF(I82=0,"",I55/I82*100)</f>
        <v/>
      </c>
    </row>
    <row r="56" spans="1:10" ht="25.5" customHeight="1" x14ac:dyDescent="0.25">
      <c r="A56" s="174"/>
      <c r="B56" s="179" t="s">
        <v>70</v>
      </c>
      <c r="C56" s="180" t="s">
        <v>71</v>
      </c>
      <c r="D56" s="181"/>
      <c r="E56" s="181"/>
      <c r="F56" s="186" t="s">
        <v>26</v>
      </c>
      <c r="G56" s="187"/>
      <c r="H56" s="187"/>
      <c r="I56" s="187">
        <f>'1 2 Pol'!G93+'1 3 Pol'!G8</f>
        <v>0</v>
      </c>
      <c r="J56" s="184" t="str">
        <f>IF(I82=0,"",I56/I82*100)</f>
        <v/>
      </c>
    </row>
    <row r="57" spans="1:10" ht="25.5" customHeight="1" x14ac:dyDescent="0.25">
      <c r="A57" s="174"/>
      <c r="B57" s="179" t="s">
        <v>72</v>
      </c>
      <c r="C57" s="180" t="s">
        <v>73</v>
      </c>
      <c r="D57" s="181"/>
      <c r="E57" s="181"/>
      <c r="F57" s="186" t="s">
        <v>26</v>
      </c>
      <c r="G57" s="187"/>
      <c r="H57" s="187"/>
      <c r="I57" s="187">
        <f>'1 1 Pol'!G17+'1 2 Pol'!G115</f>
        <v>0</v>
      </c>
      <c r="J57" s="184" t="str">
        <f>IF(I82=0,"",I57/I82*100)</f>
        <v/>
      </c>
    </row>
    <row r="58" spans="1:10" ht="25.5" customHeight="1" x14ac:dyDescent="0.25">
      <c r="A58" s="174"/>
      <c r="B58" s="179" t="s">
        <v>74</v>
      </c>
      <c r="C58" s="180" t="s">
        <v>75</v>
      </c>
      <c r="D58" s="181"/>
      <c r="E58" s="181"/>
      <c r="F58" s="186" t="s">
        <v>26</v>
      </c>
      <c r="G58" s="187"/>
      <c r="H58" s="187"/>
      <c r="I58" s="187">
        <f>'1 1 Pol'!G41</f>
        <v>0</v>
      </c>
      <c r="J58" s="184" t="str">
        <f>IF(I82=0,"",I58/I82*100)</f>
        <v/>
      </c>
    </row>
    <row r="59" spans="1:10" ht="25.5" customHeight="1" x14ac:dyDescent="0.25">
      <c r="A59" s="174"/>
      <c r="B59" s="179" t="s">
        <v>76</v>
      </c>
      <c r="C59" s="180" t="s">
        <v>77</v>
      </c>
      <c r="D59" s="181"/>
      <c r="E59" s="181"/>
      <c r="F59" s="186" t="s">
        <v>26</v>
      </c>
      <c r="G59" s="187"/>
      <c r="H59" s="187"/>
      <c r="I59" s="187">
        <f>'1 1 Pol'!G115</f>
        <v>0</v>
      </c>
      <c r="J59" s="184" t="str">
        <f>IF(I82=0,"",I59/I82*100)</f>
        <v/>
      </c>
    </row>
    <row r="60" spans="1:10" ht="25.5" customHeight="1" x14ac:dyDescent="0.25">
      <c r="A60" s="174"/>
      <c r="B60" s="179" t="s">
        <v>78</v>
      </c>
      <c r="C60" s="180" t="s">
        <v>79</v>
      </c>
      <c r="D60" s="181"/>
      <c r="E60" s="181"/>
      <c r="F60" s="186" t="s">
        <v>26</v>
      </c>
      <c r="G60" s="187"/>
      <c r="H60" s="187"/>
      <c r="I60" s="187">
        <f>'1 1 Pol'!G124</f>
        <v>0</v>
      </c>
      <c r="J60" s="184" t="str">
        <f>IF(I82=0,"",I60/I82*100)</f>
        <v/>
      </c>
    </row>
    <row r="61" spans="1:10" ht="25.5" customHeight="1" x14ac:dyDescent="0.25">
      <c r="A61" s="174"/>
      <c r="B61" s="179" t="s">
        <v>80</v>
      </c>
      <c r="C61" s="180" t="s">
        <v>81</v>
      </c>
      <c r="D61" s="181"/>
      <c r="E61" s="181"/>
      <c r="F61" s="186" t="s">
        <v>26</v>
      </c>
      <c r="G61" s="187"/>
      <c r="H61" s="187"/>
      <c r="I61" s="187">
        <f>'1 2 Pol'!G122</f>
        <v>0</v>
      </c>
      <c r="J61" s="184" t="str">
        <f>IF(I82=0,"",I61/I82*100)</f>
        <v/>
      </c>
    </row>
    <row r="62" spans="1:10" ht="25.5" customHeight="1" x14ac:dyDescent="0.25">
      <c r="A62" s="174"/>
      <c r="B62" s="179" t="s">
        <v>80</v>
      </c>
      <c r="C62" s="180" t="s">
        <v>82</v>
      </c>
      <c r="D62" s="181"/>
      <c r="E62" s="181"/>
      <c r="F62" s="186" t="s">
        <v>26</v>
      </c>
      <c r="G62" s="187"/>
      <c r="H62" s="187"/>
      <c r="I62" s="187">
        <f>'1 1 Pol'!G143+'1 3 Pol'!G11</f>
        <v>0</v>
      </c>
      <c r="J62" s="184" t="str">
        <f>IF(I82=0,"",I62/I82*100)</f>
        <v/>
      </c>
    </row>
    <row r="63" spans="1:10" ht="25.5" customHeight="1" x14ac:dyDescent="0.25">
      <c r="A63" s="174"/>
      <c r="B63" s="179" t="s">
        <v>83</v>
      </c>
      <c r="C63" s="180" t="s">
        <v>84</v>
      </c>
      <c r="D63" s="181"/>
      <c r="E63" s="181"/>
      <c r="F63" s="186" t="s">
        <v>26</v>
      </c>
      <c r="G63" s="187"/>
      <c r="H63" s="187"/>
      <c r="I63" s="187">
        <f>'1 1 Pol'!G153+'1 2 Pol'!G126</f>
        <v>0</v>
      </c>
      <c r="J63" s="184" t="str">
        <f>IF(I82=0,"",I63/I82*100)</f>
        <v/>
      </c>
    </row>
    <row r="64" spans="1:10" ht="25.5" customHeight="1" x14ac:dyDescent="0.25">
      <c r="A64" s="174"/>
      <c r="B64" s="179" t="s">
        <v>85</v>
      </c>
      <c r="C64" s="180" t="s">
        <v>86</v>
      </c>
      <c r="D64" s="181"/>
      <c r="E64" s="181"/>
      <c r="F64" s="186" t="s">
        <v>26</v>
      </c>
      <c r="G64" s="187"/>
      <c r="H64" s="187"/>
      <c r="I64" s="187">
        <f>'1 1 Pol'!G177+'1 2 Pol'!G130+'1 3 Pol'!G14</f>
        <v>0</v>
      </c>
      <c r="J64" s="184" t="str">
        <f>IF(I82=0,"",I64/I82*100)</f>
        <v/>
      </c>
    </row>
    <row r="65" spans="1:10" ht="25.5" customHeight="1" x14ac:dyDescent="0.25">
      <c r="A65" s="174"/>
      <c r="B65" s="179" t="s">
        <v>87</v>
      </c>
      <c r="C65" s="180" t="s">
        <v>88</v>
      </c>
      <c r="D65" s="181"/>
      <c r="E65" s="181"/>
      <c r="F65" s="186" t="s">
        <v>27</v>
      </c>
      <c r="G65" s="187"/>
      <c r="H65" s="187"/>
      <c r="I65" s="187">
        <f>'1 1 Pol'!G179+'1 2 Pol'!G132</f>
        <v>0</v>
      </c>
      <c r="J65" s="184" t="str">
        <f>IF(I82=0,"",I65/I82*100)</f>
        <v/>
      </c>
    </row>
    <row r="66" spans="1:10" ht="25.5" customHeight="1" x14ac:dyDescent="0.25">
      <c r="A66" s="174"/>
      <c r="B66" s="179" t="s">
        <v>89</v>
      </c>
      <c r="C66" s="180" t="s">
        <v>90</v>
      </c>
      <c r="D66" s="181"/>
      <c r="E66" s="181"/>
      <c r="F66" s="186" t="s">
        <v>27</v>
      </c>
      <c r="G66" s="187"/>
      <c r="H66" s="187"/>
      <c r="I66" s="187">
        <f>'1 1 Pol'!G182</f>
        <v>0</v>
      </c>
      <c r="J66" s="184" t="str">
        <f>IF(I82=0,"",I66/I82*100)</f>
        <v/>
      </c>
    </row>
    <row r="67" spans="1:10" ht="25.5" customHeight="1" x14ac:dyDescent="0.25">
      <c r="A67" s="174"/>
      <c r="B67" s="179" t="s">
        <v>91</v>
      </c>
      <c r="C67" s="180" t="s">
        <v>92</v>
      </c>
      <c r="D67" s="181"/>
      <c r="E67" s="181"/>
      <c r="F67" s="186" t="s">
        <v>27</v>
      </c>
      <c r="G67" s="187"/>
      <c r="H67" s="187"/>
      <c r="I67" s="187">
        <f>'1 1 Pol'!G195</f>
        <v>0</v>
      </c>
      <c r="J67" s="184" t="str">
        <f>IF(I82=0,"",I67/I82*100)</f>
        <v/>
      </c>
    </row>
    <row r="68" spans="1:10" ht="25.5" customHeight="1" x14ac:dyDescent="0.25">
      <c r="A68" s="174"/>
      <c r="B68" s="179" t="s">
        <v>93</v>
      </c>
      <c r="C68" s="180" t="s">
        <v>94</v>
      </c>
      <c r="D68" s="181"/>
      <c r="E68" s="181"/>
      <c r="F68" s="186" t="s">
        <v>27</v>
      </c>
      <c r="G68" s="187"/>
      <c r="H68" s="187"/>
      <c r="I68" s="187">
        <f>'1 2 Pol'!G140</f>
        <v>0</v>
      </c>
      <c r="J68" s="184" t="str">
        <f>IF(I82=0,"",I68/I82*100)</f>
        <v/>
      </c>
    </row>
    <row r="69" spans="1:10" ht="25.5" customHeight="1" x14ac:dyDescent="0.25">
      <c r="A69" s="174"/>
      <c r="B69" s="179" t="s">
        <v>95</v>
      </c>
      <c r="C69" s="180" t="s">
        <v>96</v>
      </c>
      <c r="D69" s="181"/>
      <c r="E69" s="181"/>
      <c r="F69" s="186" t="s">
        <v>27</v>
      </c>
      <c r="G69" s="187"/>
      <c r="H69" s="187"/>
      <c r="I69" s="187">
        <f>'1 1 Pol'!G238</f>
        <v>0</v>
      </c>
      <c r="J69" s="184" t="str">
        <f>IF(I82=0,"",I69/I82*100)</f>
        <v/>
      </c>
    </row>
    <row r="70" spans="1:10" ht="25.5" customHeight="1" x14ac:dyDescent="0.25">
      <c r="A70" s="174"/>
      <c r="B70" s="179" t="s">
        <v>97</v>
      </c>
      <c r="C70" s="180" t="s">
        <v>98</v>
      </c>
      <c r="D70" s="181"/>
      <c r="E70" s="181"/>
      <c r="F70" s="186" t="s">
        <v>27</v>
      </c>
      <c r="G70" s="187"/>
      <c r="H70" s="187"/>
      <c r="I70" s="187">
        <f>'1 1 Pol'!G240</f>
        <v>0</v>
      </c>
      <c r="J70" s="184" t="str">
        <f>IF(I82=0,"",I70/I82*100)</f>
        <v/>
      </c>
    </row>
    <row r="71" spans="1:10" ht="25.5" customHeight="1" x14ac:dyDescent="0.25">
      <c r="A71" s="174"/>
      <c r="B71" s="179" t="s">
        <v>99</v>
      </c>
      <c r="C71" s="180" t="s">
        <v>100</v>
      </c>
      <c r="D71" s="181"/>
      <c r="E71" s="181"/>
      <c r="F71" s="186" t="s">
        <v>27</v>
      </c>
      <c r="G71" s="187"/>
      <c r="H71" s="187"/>
      <c r="I71" s="187">
        <f>'1 1 Pol'!G271</f>
        <v>0</v>
      </c>
      <c r="J71" s="184" t="str">
        <f>IF(I82=0,"",I71/I82*100)</f>
        <v/>
      </c>
    </row>
    <row r="72" spans="1:10" ht="25.5" customHeight="1" x14ac:dyDescent="0.25">
      <c r="A72" s="174"/>
      <c r="B72" s="179" t="s">
        <v>101</v>
      </c>
      <c r="C72" s="180" t="s">
        <v>102</v>
      </c>
      <c r="D72" s="181"/>
      <c r="E72" s="181"/>
      <c r="F72" s="186" t="s">
        <v>27</v>
      </c>
      <c r="G72" s="187"/>
      <c r="H72" s="187"/>
      <c r="I72" s="187">
        <f>'1 1 Pol'!G294+'1 3 Pol'!G16</f>
        <v>0</v>
      </c>
      <c r="J72" s="184" t="str">
        <f>IF(I82=0,"",I72/I82*100)</f>
        <v/>
      </c>
    </row>
    <row r="73" spans="1:10" ht="25.5" customHeight="1" x14ac:dyDescent="0.25">
      <c r="A73" s="174"/>
      <c r="B73" s="179" t="s">
        <v>103</v>
      </c>
      <c r="C73" s="180" t="s">
        <v>104</v>
      </c>
      <c r="D73" s="181"/>
      <c r="E73" s="181"/>
      <c r="F73" s="186" t="s">
        <v>27</v>
      </c>
      <c r="G73" s="187"/>
      <c r="H73" s="187"/>
      <c r="I73" s="187">
        <f>'1 1 Pol'!G346</f>
        <v>0</v>
      </c>
      <c r="J73" s="184" t="str">
        <f>IF(I82=0,"",I73/I82*100)</f>
        <v/>
      </c>
    </row>
    <row r="74" spans="1:10" ht="25.5" customHeight="1" x14ac:dyDescent="0.25">
      <c r="A74" s="174"/>
      <c r="B74" s="179" t="s">
        <v>105</v>
      </c>
      <c r="C74" s="180" t="s">
        <v>106</v>
      </c>
      <c r="D74" s="181"/>
      <c r="E74" s="181"/>
      <c r="F74" s="186" t="s">
        <v>27</v>
      </c>
      <c r="G74" s="187"/>
      <c r="H74" s="187"/>
      <c r="I74" s="187">
        <f>'1 1 Pol'!G360+'1 3 Pol'!G27</f>
        <v>0</v>
      </c>
      <c r="J74" s="184" t="str">
        <f>IF(I82=0,"",I74/I82*100)</f>
        <v/>
      </c>
    </row>
    <row r="75" spans="1:10" ht="25.5" customHeight="1" x14ac:dyDescent="0.25">
      <c r="A75" s="174"/>
      <c r="B75" s="179" t="s">
        <v>107</v>
      </c>
      <c r="C75" s="180" t="s">
        <v>108</v>
      </c>
      <c r="D75" s="181"/>
      <c r="E75" s="181"/>
      <c r="F75" s="186" t="s">
        <v>27</v>
      </c>
      <c r="G75" s="187"/>
      <c r="H75" s="187"/>
      <c r="I75" s="187">
        <f>'1 1 Pol'!G370</f>
        <v>0</v>
      </c>
      <c r="J75" s="184" t="str">
        <f>IF(I82=0,"",I75/I82*100)</f>
        <v/>
      </c>
    </row>
    <row r="76" spans="1:10" ht="25.5" customHeight="1" x14ac:dyDescent="0.25">
      <c r="A76" s="174"/>
      <c r="B76" s="179" t="s">
        <v>109</v>
      </c>
      <c r="C76" s="180" t="s">
        <v>110</v>
      </c>
      <c r="D76" s="181"/>
      <c r="E76" s="181"/>
      <c r="F76" s="186" t="s">
        <v>27</v>
      </c>
      <c r="G76" s="187"/>
      <c r="H76" s="187"/>
      <c r="I76" s="187">
        <f>'1 4 Pol'!G25</f>
        <v>0</v>
      </c>
      <c r="J76" s="184" t="str">
        <f>IF(I82=0,"",I76/I82*100)</f>
        <v/>
      </c>
    </row>
    <row r="77" spans="1:10" ht="25.5" customHeight="1" x14ac:dyDescent="0.25">
      <c r="A77" s="174"/>
      <c r="B77" s="179" t="s">
        <v>111</v>
      </c>
      <c r="C77" s="180" t="s">
        <v>112</v>
      </c>
      <c r="D77" s="181"/>
      <c r="E77" s="181"/>
      <c r="F77" s="186" t="s">
        <v>28</v>
      </c>
      <c r="G77" s="187"/>
      <c r="H77" s="187"/>
      <c r="I77" s="187">
        <f>'1 1 Pol'!G373</f>
        <v>0</v>
      </c>
      <c r="J77" s="184" t="str">
        <f>IF(I82=0,"",I77/I82*100)</f>
        <v/>
      </c>
    </row>
    <row r="78" spans="1:10" ht="25.5" customHeight="1" x14ac:dyDescent="0.25">
      <c r="A78" s="174"/>
      <c r="B78" s="179" t="s">
        <v>113</v>
      </c>
      <c r="C78" s="180" t="s">
        <v>114</v>
      </c>
      <c r="D78" s="181"/>
      <c r="E78" s="181"/>
      <c r="F78" s="186" t="s">
        <v>28</v>
      </c>
      <c r="G78" s="187"/>
      <c r="H78" s="187"/>
      <c r="I78" s="187">
        <f>'1 2 Pol'!G164</f>
        <v>0</v>
      </c>
      <c r="J78" s="184" t="str">
        <f>IF(I82=0,"",I78/I82*100)</f>
        <v/>
      </c>
    </row>
    <row r="79" spans="1:10" ht="25.5" customHeight="1" x14ac:dyDescent="0.25">
      <c r="A79" s="174"/>
      <c r="B79" s="179" t="s">
        <v>115</v>
      </c>
      <c r="C79" s="180" t="s">
        <v>116</v>
      </c>
      <c r="D79" s="181"/>
      <c r="E79" s="181"/>
      <c r="F79" s="186" t="s">
        <v>117</v>
      </c>
      <c r="G79" s="187"/>
      <c r="H79" s="187"/>
      <c r="I79" s="187">
        <f>'1 2 Pol'!G166</f>
        <v>0</v>
      </c>
      <c r="J79" s="184" t="str">
        <f>IF(I82=0,"",I79/I82*100)</f>
        <v/>
      </c>
    </row>
    <row r="80" spans="1:10" ht="25.5" customHeight="1" x14ac:dyDescent="0.25">
      <c r="A80" s="174"/>
      <c r="B80" s="179" t="s">
        <v>115</v>
      </c>
      <c r="C80" s="180" t="s">
        <v>118</v>
      </c>
      <c r="D80" s="181"/>
      <c r="E80" s="181"/>
      <c r="F80" s="186" t="s">
        <v>117</v>
      </c>
      <c r="G80" s="187"/>
      <c r="H80" s="187"/>
      <c r="I80" s="187">
        <f>'1 1 Pol'!G379</f>
        <v>0</v>
      </c>
      <c r="J80" s="184" t="str">
        <f>IF(I82=0,"",I80/I82*100)</f>
        <v/>
      </c>
    </row>
    <row r="81" spans="1:10" ht="25.5" customHeight="1" x14ac:dyDescent="0.25">
      <c r="A81" s="174"/>
      <c r="B81" s="179" t="s">
        <v>119</v>
      </c>
      <c r="C81" s="180" t="s">
        <v>29</v>
      </c>
      <c r="D81" s="181"/>
      <c r="E81" s="181"/>
      <c r="F81" s="186" t="s">
        <v>119</v>
      </c>
      <c r="G81" s="187"/>
      <c r="H81" s="187"/>
      <c r="I81" s="187">
        <f>'1 1 Pol'!G386+'1 3 Pol'!G36</f>
        <v>0</v>
      </c>
      <c r="J81" s="184" t="str">
        <f>IF(I82=0,"",I81/I82*100)</f>
        <v/>
      </c>
    </row>
    <row r="82" spans="1:10" ht="25.5" customHeight="1" x14ac:dyDescent="0.25">
      <c r="A82" s="175"/>
      <c r="B82" s="182" t="s">
        <v>1</v>
      </c>
      <c r="C82" s="182"/>
      <c r="D82" s="183"/>
      <c r="E82" s="183"/>
      <c r="F82" s="188"/>
      <c r="G82" s="189"/>
      <c r="H82" s="189"/>
      <c r="I82" s="189">
        <f>SUM(I52:I81)</f>
        <v>0</v>
      </c>
      <c r="J82" s="185">
        <f>SUM(J52:J81)</f>
        <v>0</v>
      </c>
    </row>
    <row r="83" spans="1:10" x14ac:dyDescent="0.25">
      <c r="F83" s="130"/>
      <c r="G83" s="129"/>
      <c r="H83" s="130"/>
      <c r="I83" s="129"/>
      <c r="J83" s="131"/>
    </row>
    <row r="84" spans="1:10" x14ac:dyDescent="0.25">
      <c r="F84" s="130"/>
      <c r="G84" s="129"/>
      <c r="H84" s="130"/>
      <c r="I84" s="129"/>
      <c r="J84" s="131"/>
    </row>
    <row r="85" spans="1:10" x14ac:dyDescent="0.25">
      <c r="F85" s="130"/>
      <c r="G85" s="129"/>
      <c r="H85" s="130"/>
      <c r="I85" s="129"/>
      <c r="J85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80:E80"/>
    <mergeCell ref="C81:E81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 x14ac:dyDescent="0.25"/>
  <cols>
    <col min="1" max="1" width="4.26953125" style="5" customWidth="1"/>
    <col min="2" max="2" width="14.453125" style="5" customWidth="1"/>
    <col min="3" max="3" width="38.26953125" style="9" customWidth="1"/>
    <col min="4" max="4" width="4.54296875" style="5" customWidth="1"/>
    <col min="5" max="5" width="10.54296875" style="5" customWidth="1"/>
    <col min="6" max="6" width="9.81640625" style="5" customWidth="1"/>
    <col min="7" max="7" width="12.7265625" style="5" customWidth="1"/>
    <col min="8" max="16384" width="9.1796875" style="5"/>
  </cols>
  <sheetData>
    <row r="1" spans="1:7" ht="15.5" x14ac:dyDescent="0.25">
      <c r="A1" s="99" t="s">
        <v>7</v>
      </c>
      <c r="B1" s="99"/>
      <c r="C1" s="100"/>
      <c r="D1" s="99"/>
      <c r="E1" s="99"/>
      <c r="F1" s="99"/>
      <c r="G1" s="99"/>
    </row>
    <row r="2" spans="1:7" ht="25" customHeight="1" x14ac:dyDescent="0.25">
      <c r="A2" s="75" t="s">
        <v>8</v>
      </c>
      <c r="B2" s="74"/>
      <c r="C2" s="101"/>
      <c r="D2" s="101"/>
      <c r="E2" s="101"/>
      <c r="F2" s="101"/>
      <c r="G2" s="102"/>
    </row>
    <row r="3" spans="1:7" ht="25" customHeight="1" x14ac:dyDescent="0.25">
      <c r="A3" s="75" t="s">
        <v>9</v>
      </c>
      <c r="B3" s="74"/>
      <c r="C3" s="101"/>
      <c r="D3" s="101"/>
      <c r="E3" s="101"/>
      <c r="F3" s="101"/>
      <c r="G3" s="102"/>
    </row>
    <row r="4" spans="1:7" ht="25" customHeight="1" x14ac:dyDescent="0.25">
      <c r="A4" s="75" t="s">
        <v>10</v>
      </c>
      <c r="B4" s="74"/>
      <c r="C4" s="101"/>
      <c r="D4" s="101"/>
      <c r="E4" s="101"/>
      <c r="F4" s="101"/>
      <c r="G4" s="102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61D8-28C3-4FAA-A22F-3871439D19A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28" customWidth="1"/>
    <col min="3" max="3" width="38.1796875" style="12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2" t="s">
        <v>7</v>
      </c>
      <c r="B1" s="192"/>
      <c r="C1" s="192"/>
      <c r="D1" s="192"/>
      <c r="E1" s="192"/>
      <c r="F1" s="192"/>
      <c r="G1" s="192"/>
      <c r="AG1" t="s">
        <v>121</v>
      </c>
    </row>
    <row r="2" spans="1:60" ht="25" customHeight="1" x14ac:dyDescent="0.25">
      <c r="A2" s="193" t="s">
        <v>8</v>
      </c>
      <c r="B2" s="74" t="s">
        <v>43</v>
      </c>
      <c r="C2" s="196" t="s">
        <v>44</v>
      </c>
      <c r="D2" s="194"/>
      <c r="E2" s="194"/>
      <c r="F2" s="194"/>
      <c r="G2" s="195"/>
      <c r="AG2" t="s">
        <v>122</v>
      </c>
    </row>
    <row r="3" spans="1:60" ht="25" customHeight="1" x14ac:dyDescent="0.25">
      <c r="A3" s="193" t="s">
        <v>9</v>
      </c>
      <c r="B3" s="74" t="s">
        <v>52</v>
      </c>
      <c r="C3" s="196" t="s">
        <v>53</v>
      </c>
      <c r="D3" s="194"/>
      <c r="E3" s="194"/>
      <c r="F3" s="194"/>
      <c r="G3" s="195"/>
      <c r="AC3" s="128" t="s">
        <v>122</v>
      </c>
      <c r="AG3" t="s">
        <v>123</v>
      </c>
    </row>
    <row r="4" spans="1:60" ht="25" customHeight="1" x14ac:dyDescent="0.25">
      <c r="A4" s="197" t="s">
        <v>10</v>
      </c>
      <c r="B4" s="198" t="s">
        <v>52</v>
      </c>
      <c r="C4" s="199" t="s">
        <v>54</v>
      </c>
      <c r="D4" s="200"/>
      <c r="E4" s="200"/>
      <c r="F4" s="200"/>
      <c r="G4" s="201"/>
      <c r="AG4" t="s">
        <v>124</v>
      </c>
    </row>
    <row r="5" spans="1:60" x14ac:dyDescent="0.25">
      <c r="D5" s="191"/>
    </row>
    <row r="6" spans="1:60" ht="37.5" x14ac:dyDescent="0.25">
      <c r="A6" s="203" t="s">
        <v>125</v>
      </c>
      <c r="B6" s="205" t="s">
        <v>126</v>
      </c>
      <c r="C6" s="205" t="s">
        <v>127</v>
      </c>
      <c r="D6" s="204" t="s">
        <v>128</v>
      </c>
      <c r="E6" s="203" t="s">
        <v>129</v>
      </c>
      <c r="F6" s="202" t="s">
        <v>130</v>
      </c>
      <c r="G6" s="203" t="s">
        <v>31</v>
      </c>
      <c r="H6" s="206" t="s">
        <v>32</v>
      </c>
      <c r="I6" s="206" t="s">
        <v>131</v>
      </c>
      <c r="J6" s="206" t="s">
        <v>33</v>
      </c>
      <c r="K6" s="206" t="s">
        <v>132</v>
      </c>
      <c r="L6" s="206" t="s">
        <v>133</v>
      </c>
      <c r="M6" s="206" t="s">
        <v>134</v>
      </c>
      <c r="N6" s="206" t="s">
        <v>135</v>
      </c>
      <c r="O6" s="206" t="s">
        <v>136</v>
      </c>
      <c r="P6" s="206" t="s">
        <v>137</v>
      </c>
      <c r="Q6" s="206" t="s">
        <v>138</v>
      </c>
      <c r="R6" s="206" t="s">
        <v>139</v>
      </c>
      <c r="S6" s="206" t="s">
        <v>140</v>
      </c>
      <c r="T6" s="206" t="s">
        <v>141</v>
      </c>
      <c r="U6" s="206" t="s">
        <v>142</v>
      </c>
      <c r="V6" s="206" t="s">
        <v>143</v>
      </c>
      <c r="W6" s="206" t="s">
        <v>144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ht="13" x14ac:dyDescent="0.25">
      <c r="A8" s="232" t="s">
        <v>145</v>
      </c>
      <c r="B8" s="233" t="s">
        <v>57</v>
      </c>
      <c r="C8" s="258" t="s">
        <v>69</v>
      </c>
      <c r="D8" s="234"/>
      <c r="E8" s="235"/>
      <c r="F8" s="236"/>
      <c r="G8" s="237">
        <f>SUMIF(AG9:AG16,"&lt;&gt;NOR",G9:G16)</f>
        <v>0</v>
      </c>
      <c r="H8" s="231"/>
      <c r="I8" s="231">
        <f>SUM(I9:I16)</f>
        <v>0</v>
      </c>
      <c r="J8" s="231"/>
      <c r="K8" s="231">
        <f>SUM(K9:K16)</f>
        <v>0</v>
      </c>
      <c r="L8" s="231"/>
      <c r="M8" s="231">
        <f>SUM(M9:M16)</f>
        <v>0</v>
      </c>
      <c r="N8" s="231"/>
      <c r="O8" s="231">
        <f>SUM(O9:O16)</f>
        <v>3.42</v>
      </c>
      <c r="P8" s="231"/>
      <c r="Q8" s="231">
        <f>SUM(Q9:Q16)</f>
        <v>0</v>
      </c>
      <c r="R8" s="231"/>
      <c r="S8" s="231"/>
      <c r="T8" s="231"/>
      <c r="U8" s="231"/>
      <c r="V8" s="231">
        <f>SUM(V9:V16)</f>
        <v>18.16</v>
      </c>
      <c r="W8" s="231"/>
      <c r="AG8" t="s">
        <v>146</v>
      </c>
    </row>
    <row r="9" spans="1:60" ht="20" outlineLevel="1" x14ac:dyDescent="0.25">
      <c r="A9" s="242">
        <v>1</v>
      </c>
      <c r="B9" s="243" t="s">
        <v>147</v>
      </c>
      <c r="C9" s="259" t="s">
        <v>148</v>
      </c>
      <c r="D9" s="244" t="s">
        <v>149</v>
      </c>
      <c r="E9" s="245">
        <v>5.58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15</v>
      </c>
      <c r="M9" s="227">
        <f>G9*(1+L9/100)</f>
        <v>0</v>
      </c>
      <c r="N9" s="227">
        <v>0.60864000000000007</v>
      </c>
      <c r="O9" s="227">
        <f>ROUND(E9*N9,2)</f>
        <v>3.4</v>
      </c>
      <c r="P9" s="227">
        <v>0</v>
      </c>
      <c r="Q9" s="227">
        <f>ROUND(E9*P9,2)</f>
        <v>0</v>
      </c>
      <c r="R9" s="227"/>
      <c r="S9" s="227" t="s">
        <v>150</v>
      </c>
      <c r="T9" s="227" t="s">
        <v>150</v>
      </c>
      <c r="U9" s="227">
        <v>3.0119500000000001</v>
      </c>
      <c r="V9" s="227">
        <f>ROUND(E9*U9,2)</f>
        <v>16.809999999999999</v>
      </c>
      <c r="W9" s="22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151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24"/>
      <c r="B10" s="225"/>
      <c r="C10" s="260" t="s">
        <v>152</v>
      </c>
      <c r="D10" s="229"/>
      <c r="E10" s="230">
        <v>1.7400000000000002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153</v>
      </c>
      <c r="AH10" s="207">
        <v>0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24"/>
      <c r="B11" s="225"/>
      <c r="C11" s="260" t="s">
        <v>154</v>
      </c>
      <c r="D11" s="229"/>
      <c r="E11" s="230">
        <v>1.6800000000000002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153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24"/>
      <c r="B12" s="225"/>
      <c r="C12" s="260" t="s">
        <v>155</v>
      </c>
      <c r="D12" s="229"/>
      <c r="E12" s="230">
        <v>2.16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153</v>
      </c>
      <c r="AH12" s="207">
        <v>0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42">
        <v>2</v>
      </c>
      <c r="B13" s="243" t="s">
        <v>156</v>
      </c>
      <c r="C13" s="259" t="s">
        <v>157</v>
      </c>
      <c r="D13" s="244" t="s">
        <v>149</v>
      </c>
      <c r="E13" s="245">
        <v>9.3000000000000007</v>
      </c>
      <c r="F13" s="246"/>
      <c r="G13" s="247">
        <f>ROUND(E13*F13,2)</f>
        <v>0</v>
      </c>
      <c r="H13" s="228"/>
      <c r="I13" s="227">
        <f>ROUND(E13*H13,2)</f>
        <v>0</v>
      </c>
      <c r="J13" s="228"/>
      <c r="K13" s="227">
        <f>ROUND(E13*J13,2)</f>
        <v>0</v>
      </c>
      <c r="L13" s="227">
        <v>15</v>
      </c>
      <c r="M13" s="227">
        <f>G13*(1+L13/100)</f>
        <v>0</v>
      </c>
      <c r="N13" s="227">
        <v>2.4100000000000002E-3</v>
      </c>
      <c r="O13" s="227">
        <f>ROUND(E13*N13,2)</f>
        <v>0.02</v>
      </c>
      <c r="P13" s="227">
        <v>0</v>
      </c>
      <c r="Q13" s="227">
        <f>ROUND(E13*P13,2)</f>
        <v>0</v>
      </c>
      <c r="R13" s="227"/>
      <c r="S13" s="227" t="s">
        <v>150</v>
      </c>
      <c r="T13" s="227" t="s">
        <v>150</v>
      </c>
      <c r="U13" s="227">
        <v>0.14542000000000002</v>
      </c>
      <c r="V13" s="227">
        <f>ROUND(E13*U13,2)</f>
        <v>1.35</v>
      </c>
      <c r="W13" s="22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151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24"/>
      <c r="B14" s="225"/>
      <c r="C14" s="260" t="s">
        <v>158</v>
      </c>
      <c r="D14" s="229"/>
      <c r="E14" s="230">
        <v>2.9000000000000004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153</v>
      </c>
      <c r="AH14" s="207">
        <v>0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24"/>
      <c r="B15" s="225"/>
      <c r="C15" s="260" t="s">
        <v>159</v>
      </c>
      <c r="D15" s="229"/>
      <c r="E15" s="230">
        <v>2.8000000000000003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153</v>
      </c>
      <c r="AH15" s="207">
        <v>0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24"/>
      <c r="B16" s="225"/>
      <c r="C16" s="260" t="s">
        <v>160</v>
      </c>
      <c r="D16" s="229"/>
      <c r="E16" s="230">
        <v>3.6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153</v>
      </c>
      <c r="AH16" s="207">
        <v>0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13" x14ac:dyDescent="0.25">
      <c r="A17" s="232" t="s">
        <v>145</v>
      </c>
      <c r="B17" s="233" t="s">
        <v>72</v>
      </c>
      <c r="C17" s="258" t="s">
        <v>73</v>
      </c>
      <c r="D17" s="234"/>
      <c r="E17" s="235"/>
      <c r="F17" s="236"/>
      <c r="G17" s="237">
        <f>SUMIF(AG18:AG40,"&lt;&gt;NOR",G18:G40)</f>
        <v>0</v>
      </c>
      <c r="H17" s="231"/>
      <c r="I17" s="231">
        <f>SUM(I18:I40)</f>
        <v>0</v>
      </c>
      <c r="J17" s="231"/>
      <c r="K17" s="231">
        <f>SUM(K18:K40)</f>
        <v>0</v>
      </c>
      <c r="L17" s="231"/>
      <c r="M17" s="231">
        <f>SUM(M18:M40)</f>
        <v>0</v>
      </c>
      <c r="N17" s="231"/>
      <c r="O17" s="231">
        <f>SUM(O18:O40)</f>
        <v>29.5</v>
      </c>
      <c r="P17" s="231"/>
      <c r="Q17" s="231">
        <f>SUM(Q18:Q40)</f>
        <v>0</v>
      </c>
      <c r="R17" s="231"/>
      <c r="S17" s="231"/>
      <c r="T17" s="231"/>
      <c r="U17" s="231"/>
      <c r="V17" s="231">
        <f>SUM(V18:V40)</f>
        <v>1605.57</v>
      </c>
      <c r="W17" s="231"/>
      <c r="AG17" t="s">
        <v>146</v>
      </c>
    </row>
    <row r="18" spans="1:60" outlineLevel="1" x14ac:dyDescent="0.25">
      <c r="A18" s="242">
        <v>3</v>
      </c>
      <c r="B18" s="243" t="s">
        <v>161</v>
      </c>
      <c r="C18" s="259" t="s">
        <v>162</v>
      </c>
      <c r="D18" s="244" t="s">
        <v>149</v>
      </c>
      <c r="E18" s="245">
        <v>1191.8960000000002</v>
      </c>
      <c r="F18" s="246"/>
      <c r="G18" s="247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15</v>
      </c>
      <c r="M18" s="227">
        <f>G18*(1+L18/100)</f>
        <v>0</v>
      </c>
      <c r="N18" s="227">
        <v>3.0700000000000002E-3</v>
      </c>
      <c r="O18" s="227">
        <f>ROUND(E18*N18,2)</f>
        <v>3.66</v>
      </c>
      <c r="P18" s="227">
        <v>0</v>
      </c>
      <c r="Q18" s="227">
        <f>ROUND(E18*P18,2)</f>
        <v>0</v>
      </c>
      <c r="R18" s="227"/>
      <c r="S18" s="227" t="s">
        <v>150</v>
      </c>
      <c r="T18" s="227" t="s">
        <v>150</v>
      </c>
      <c r="U18" s="227">
        <v>0.31000000000000005</v>
      </c>
      <c r="V18" s="227">
        <f>ROUND(E18*U18,2)</f>
        <v>369.49</v>
      </c>
      <c r="W18" s="22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163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24"/>
      <c r="B19" s="225"/>
      <c r="C19" s="260" t="s">
        <v>164</v>
      </c>
      <c r="D19" s="229"/>
      <c r="E19" s="230">
        <v>1052.6100000000001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153</v>
      </c>
      <c r="AH19" s="207">
        <v>5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24"/>
      <c r="B20" s="225"/>
      <c r="C20" s="260" t="s">
        <v>165</v>
      </c>
      <c r="D20" s="229"/>
      <c r="E20" s="230">
        <v>60.996000000000002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153</v>
      </c>
      <c r="AH20" s="207">
        <v>5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24"/>
      <c r="B21" s="225"/>
      <c r="C21" s="260" t="s">
        <v>166</v>
      </c>
      <c r="D21" s="229"/>
      <c r="E21" s="230">
        <v>78.290000000000006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153</v>
      </c>
      <c r="AH21" s="207">
        <v>5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20" outlineLevel="1" x14ac:dyDescent="0.25">
      <c r="A22" s="242">
        <v>4</v>
      </c>
      <c r="B22" s="243" t="s">
        <v>167</v>
      </c>
      <c r="C22" s="259" t="s">
        <v>168</v>
      </c>
      <c r="D22" s="244" t="s">
        <v>149</v>
      </c>
      <c r="E22" s="245">
        <v>60.996000000000002</v>
      </c>
      <c r="F22" s="246"/>
      <c r="G22" s="247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15</v>
      </c>
      <c r="M22" s="227">
        <f>G22*(1+L22/100)</f>
        <v>0</v>
      </c>
      <c r="N22" s="227">
        <v>8.3600000000000011E-3</v>
      </c>
      <c r="O22" s="227">
        <f>ROUND(E22*N22,2)</f>
        <v>0.51</v>
      </c>
      <c r="P22" s="227">
        <v>0</v>
      </c>
      <c r="Q22" s="227">
        <f>ROUND(E22*P22,2)</f>
        <v>0</v>
      </c>
      <c r="R22" s="227"/>
      <c r="S22" s="227" t="s">
        <v>150</v>
      </c>
      <c r="T22" s="227" t="s">
        <v>150</v>
      </c>
      <c r="U22" s="227">
        <v>0.8570000000000001</v>
      </c>
      <c r="V22" s="227">
        <f>ROUND(E22*U22,2)</f>
        <v>52.27</v>
      </c>
      <c r="W22" s="22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163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24"/>
      <c r="B23" s="225"/>
      <c r="C23" s="260" t="s">
        <v>169</v>
      </c>
      <c r="D23" s="229"/>
      <c r="E23" s="230">
        <v>60.996000000000002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153</v>
      </c>
      <c r="AH23" s="207">
        <v>0</v>
      </c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5">
      <c r="A24" s="224"/>
      <c r="B24" s="225"/>
      <c r="C24" s="260" t="s">
        <v>170</v>
      </c>
      <c r="D24" s="229"/>
      <c r="E24" s="230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153</v>
      </c>
      <c r="AH24" s="207">
        <v>0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20" outlineLevel="1" x14ac:dyDescent="0.25">
      <c r="A25" s="242">
        <v>5</v>
      </c>
      <c r="B25" s="243" t="s">
        <v>171</v>
      </c>
      <c r="C25" s="259" t="s">
        <v>172</v>
      </c>
      <c r="D25" s="244" t="s">
        <v>149</v>
      </c>
      <c r="E25" s="245">
        <v>1052.6100000000001</v>
      </c>
      <c r="F25" s="246"/>
      <c r="G25" s="247">
        <f>ROUND(E25*F25,2)</f>
        <v>0</v>
      </c>
      <c r="H25" s="228"/>
      <c r="I25" s="227">
        <f>ROUND(E25*H25,2)</f>
        <v>0</v>
      </c>
      <c r="J25" s="228"/>
      <c r="K25" s="227">
        <f>ROUND(E25*J25,2)</f>
        <v>0</v>
      </c>
      <c r="L25" s="227">
        <v>15</v>
      </c>
      <c r="M25" s="227">
        <f>G25*(1+L25/100)</f>
        <v>0</v>
      </c>
      <c r="N25" s="227">
        <v>9.1700000000000011E-3</v>
      </c>
      <c r="O25" s="227">
        <f>ROUND(E25*N25,2)</f>
        <v>9.65</v>
      </c>
      <c r="P25" s="227">
        <v>0</v>
      </c>
      <c r="Q25" s="227">
        <f>ROUND(E25*P25,2)</f>
        <v>0</v>
      </c>
      <c r="R25" s="227"/>
      <c r="S25" s="227" t="s">
        <v>150</v>
      </c>
      <c r="T25" s="227" t="s">
        <v>150</v>
      </c>
      <c r="U25" s="227">
        <v>0.8570000000000001</v>
      </c>
      <c r="V25" s="227">
        <f>ROUND(E25*U25,2)</f>
        <v>902.09</v>
      </c>
      <c r="W25" s="22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163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5">
      <c r="A26" s="224"/>
      <c r="B26" s="225"/>
      <c r="C26" s="260" t="s">
        <v>173</v>
      </c>
      <c r="D26" s="229"/>
      <c r="E26" s="230">
        <v>184.95100000000002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153</v>
      </c>
      <c r="AH26" s="207">
        <v>0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5">
      <c r="A27" s="224"/>
      <c r="B27" s="225"/>
      <c r="C27" s="260" t="s">
        <v>174</v>
      </c>
      <c r="D27" s="229"/>
      <c r="E27" s="230">
        <v>182.27300000000002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153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5">
      <c r="A28" s="224"/>
      <c r="B28" s="225"/>
      <c r="C28" s="260" t="s">
        <v>175</v>
      </c>
      <c r="D28" s="229"/>
      <c r="E28" s="230">
        <v>182.68900000000002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153</v>
      </c>
      <c r="AH28" s="207">
        <v>0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24"/>
      <c r="B29" s="225"/>
      <c r="C29" s="260" t="s">
        <v>176</v>
      </c>
      <c r="D29" s="229"/>
      <c r="E29" s="230">
        <v>180.55700000000002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153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24"/>
      <c r="B30" s="225"/>
      <c r="C30" s="260" t="s">
        <v>177</v>
      </c>
      <c r="D30" s="229"/>
      <c r="E30" s="230">
        <v>165.477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153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5">
      <c r="A31" s="224"/>
      <c r="B31" s="225"/>
      <c r="C31" s="260" t="s">
        <v>178</v>
      </c>
      <c r="D31" s="229"/>
      <c r="E31" s="230">
        <v>156.66300000000001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153</v>
      </c>
      <c r="AH31" s="207">
        <v>0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ht="20" outlineLevel="1" x14ac:dyDescent="0.25">
      <c r="A32" s="242">
        <v>6</v>
      </c>
      <c r="B32" s="243" t="s">
        <v>179</v>
      </c>
      <c r="C32" s="259" t="s">
        <v>180</v>
      </c>
      <c r="D32" s="244" t="s">
        <v>149</v>
      </c>
      <c r="E32" s="245">
        <v>78.290000000000006</v>
      </c>
      <c r="F32" s="246"/>
      <c r="G32" s="247">
        <f>ROUND(E32*F32,2)</f>
        <v>0</v>
      </c>
      <c r="H32" s="228"/>
      <c r="I32" s="227">
        <f>ROUND(E32*H32,2)</f>
        <v>0</v>
      </c>
      <c r="J32" s="228"/>
      <c r="K32" s="227">
        <f>ROUND(E32*J32,2)</f>
        <v>0</v>
      </c>
      <c r="L32" s="227">
        <v>15</v>
      </c>
      <c r="M32" s="227">
        <f>G32*(1+L32/100)</f>
        <v>0</v>
      </c>
      <c r="N32" s="227">
        <v>2.1750000000000002E-2</v>
      </c>
      <c r="O32" s="227">
        <f>ROUND(E32*N32,2)</f>
        <v>1.7</v>
      </c>
      <c r="P32" s="227">
        <v>0</v>
      </c>
      <c r="Q32" s="227">
        <f>ROUND(E32*P32,2)</f>
        <v>0</v>
      </c>
      <c r="R32" s="227"/>
      <c r="S32" s="227" t="s">
        <v>150</v>
      </c>
      <c r="T32" s="227" t="s">
        <v>150</v>
      </c>
      <c r="U32" s="227">
        <v>0.877</v>
      </c>
      <c r="V32" s="227">
        <f>ROUND(E32*U32,2)</f>
        <v>68.66</v>
      </c>
      <c r="W32" s="22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163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5">
      <c r="A33" s="224"/>
      <c r="B33" s="225"/>
      <c r="C33" s="260" t="s">
        <v>181</v>
      </c>
      <c r="D33" s="229"/>
      <c r="E33" s="230">
        <v>57.180000000000007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153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5">
      <c r="A34" s="224"/>
      <c r="B34" s="225"/>
      <c r="C34" s="260" t="s">
        <v>182</v>
      </c>
      <c r="D34" s="229"/>
      <c r="E34" s="230">
        <v>21.110000000000003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153</v>
      </c>
      <c r="AH34" s="207">
        <v>0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ht="20" outlineLevel="1" x14ac:dyDescent="0.25">
      <c r="A35" s="242">
        <v>7</v>
      </c>
      <c r="B35" s="243" t="s">
        <v>183</v>
      </c>
      <c r="C35" s="259" t="s">
        <v>184</v>
      </c>
      <c r="D35" s="244" t="s">
        <v>185</v>
      </c>
      <c r="E35" s="245">
        <v>266.32500000000005</v>
      </c>
      <c r="F35" s="246"/>
      <c r="G35" s="247">
        <f>ROUND(E35*F35,2)</f>
        <v>0</v>
      </c>
      <c r="H35" s="228"/>
      <c r="I35" s="227">
        <f>ROUND(E35*H35,2)</f>
        <v>0</v>
      </c>
      <c r="J35" s="228"/>
      <c r="K35" s="227">
        <f>ROUND(E35*J35,2)</f>
        <v>0</v>
      </c>
      <c r="L35" s="227">
        <v>15</v>
      </c>
      <c r="M35" s="227">
        <f>G35*(1+L35/100)</f>
        <v>0</v>
      </c>
      <c r="N35" s="227">
        <v>5.2500000000000005E-2</v>
      </c>
      <c r="O35" s="227">
        <f>ROUND(E35*N35,2)</f>
        <v>13.98</v>
      </c>
      <c r="P35" s="227">
        <v>0</v>
      </c>
      <c r="Q35" s="227">
        <f>ROUND(E35*P35,2)</f>
        <v>0</v>
      </c>
      <c r="R35" s="227"/>
      <c r="S35" s="227" t="s">
        <v>186</v>
      </c>
      <c r="T35" s="227" t="s">
        <v>187</v>
      </c>
      <c r="U35" s="227">
        <v>0.8</v>
      </c>
      <c r="V35" s="227">
        <f>ROUND(E35*U35,2)</f>
        <v>213.06</v>
      </c>
      <c r="W35" s="22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163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5">
      <c r="A36" s="224"/>
      <c r="B36" s="225"/>
      <c r="C36" s="261" t="s">
        <v>188</v>
      </c>
      <c r="D36" s="248"/>
      <c r="E36" s="248"/>
      <c r="F36" s="248"/>
      <c r="G36" s="248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189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5">
      <c r="A37" s="224"/>
      <c r="B37" s="225"/>
      <c r="C37" s="262" t="s">
        <v>190</v>
      </c>
      <c r="D37" s="249"/>
      <c r="E37" s="249"/>
      <c r="F37" s="249"/>
      <c r="G37" s="249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189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5">
      <c r="A38" s="224"/>
      <c r="B38" s="225"/>
      <c r="C38" s="262" t="s">
        <v>596</v>
      </c>
      <c r="D38" s="249"/>
      <c r="E38" s="249"/>
      <c r="F38" s="249"/>
      <c r="G38" s="249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189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5">
      <c r="A39" s="224"/>
      <c r="B39" s="225"/>
      <c r="C39" s="262" t="s">
        <v>191</v>
      </c>
      <c r="D39" s="249"/>
      <c r="E39" s="249"/>
      <c r="F39" s="249"/>
      <c r="G39" s="249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189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ht="30" outlineLevel="1" x14ac:dyDescent="0.25">
      <c r="A40" s="224"/>
      <c r="B40" s="225"/>
      <c r="C40" s="260" t="s">
        <v>192</v>
      </c>
      <c r="D40" s="229"/>
      <c r="E40" s="230">
        <v>266.32500000000005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153</v>
      </c>
      <c r="AH40" s="207">
        <v>0</v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ht="13" x14ac:dyDescent="0.25">
      <c r="A41" s="232" t="s">
        <v>145</v>
      </c>
      <c r="B41" s="233" t="s">
        <v>74</v>
      </c>
      <c r="C41" s="258" t="s">
        <v>75</v>
      </c>
      <c r="D41" s="234"/>
      <c r="E41" s="235"/>
      <c r="F41" s="236"/>
      <c r="G41" s="237">
        <f>SUMIF(AG42:AG114,"&lt;&gt;NOR",G42:G114)</f>
        <v>0</v>
      </c>
      <c r="H41" s="231"/>
      <c r="I41" s="231">
        <f>SUM(I42:I114)</f>
        <v>0</v>
      </c>
      <c r="J41" s="231"/>
      <c r="K41" s="231">
        <f>SUM(K42:K114)</f>
        <v>0</v>
      </c>
      <c r="L41" s="231"/>
      <c r="M41" s="231">
        <f>SUM(M42:M114)</f>
        <v>0</v>
      </c>
      <c r="N41" s="231"/>
      <c r="O41" s="231">
        <f>SUM(O42:O114)</f>
        <v>85.46</v>
      </c>
      <c r="P41" s="231"/>
      <c r="Q41" s="231">
        <f>SUM(Q42:Q114)</f>
        <v>0</v>
      </c>
      <c r="R41" s="231"/>
      <c r="S41" s="231"/>
      <c r="T41" s="231"/>
      <c r="U41" s="231"/>
      <c r="V41" s="231">
        <f>SUM(V42:V114)</f>
        <v>3827.3</v>
      </c>
      <c r="W41" s="231"/>
      <c r="AG41" t="s">
        <v>146</v>
      </c>
    </row>
    <row r="42" spans="1:60" outlineLevel="1" x14ac:dyDescent="0.25">
      <c r="A42" s="242">
        <v>8</v>
      </c>
      <c r="B42" s="243" t="s">
        <v>193</v>
      </c>
      <c r="C42" s="259" t="s">
        <v>194</v>
      </c>
      <c r="D42" s="244" t="s">
        <v>149</v>
      </c>
      <c r="E42" s="245">
        <v>117.60000000000001</v>
      </c>
      <c r="F42" s="246"/>
      <c r="G42" s="247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15</v>
      </c>
      <c r="M42" s="227">
        <f>G42*(1+L42/100)</f>
        <v>0</v>
      </c>
      <c r="N42" s="227">
        <v>3.4700000000000004E-3</v>
      </c>
      <c r="O42" s="227">
        <f>ROUND(E42*N42,2)</f>
        <v>0.41</v>
      </c>
      <c r="P42" s="227">
        <v>0</v>
      </c>
      <c r="Q42" s="227">
        <f>ROUND(E42*P42,2)</f>
        <v>0</v>
      </c>
      <c r="R42" s="227"/>
      <c r="S42" s="227" t="s">
        <v>150</v>
      </c>
      <c r="T42" s="227" t="s">
        <v>150</v>
      </c>
      <c r="U42" s="227">
        <v>0.22401000000000001</v>
      </c>
      <c r="V42" s="227">
        <f>ROUND(E42*U42,2)</f>
        <v>26.34</v>
      </c>
      <c r="W42" s="22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163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5">
      <c r="A43" s="224"/>
      <c r="B43" s="225"/>
      <c r="C43" s="260" t="s">
        <v>195</v>
      </c>
      <c r="D43" s="229"/>
      <c r="E43" s="230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153</v>
      </c>
      <c r="AH43" s="207">
        <v>0</v>
      </c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5">
      <c r="A44" s="224"/>
      <c r="B44" s="225"/>
      <c r="C44" s="260" t="s">
        <v>196</v>
      </c>
      <c r="D44" s="229"/>
      <c r="E44" s="230">
        <v>36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153</v>
      </c>
      <c r="AH44" s="207">
        <v>0</v>
      </c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5">
      <c r="A45" s="224"/>
      <c r="B45" s="225"/>
      <c r="C45" s="260" t="s">
        <v>197</v>
      </c>
      <c r="D45" s="229"/>
      <c r="E45" s="230">
        <v>57.6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153</v>
      </c>
      <c r="AH45" s="207">
        <v>0</v>
      </c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5">
      <c r="A46" s="224"/>
      <c r="B46" s="225"/>
      <c r="C46" s="260" t="s">
        <v>198</v>
      </c>
      <c r="D46" s="229"/>
      <c r="E46" s="230">
        <v>24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153</v>
      </c>
      <c r="AH46" s="207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5">
      <c r="A47" s="242">
        <v>9</v>
      </c>
      <c r="B47" s="243" t="s">
        <v>199</v>
      </c>
      <c r="C47" s="259" t="s">
        <v>200</v>
      </c>
      <c r="D47" s="244" t="s">
        <v>149</v>
      </c>
      <c r="E47" s="245">
        <v>898.98</v>
      </c>
      <c r="F47" s="246"/>
      <c r="G47" s="247">
        <f>ROUND(E47*F47,2)</f>
        <v>0</v>
      </c>
      <c r="H47" s="228"/>
      <c r="I47" s="227">
        <f>ROUND(E47*H47,2)</f>
        <v>0</v>
      </c>
      <c r="J47" s="228"/>
      <c r="K47" s="227">
        <f>ROUND(E47*J47,2)</f>
        <v>0</v>
      </c>
      <c r="L47" s="227">
        <v>15</v>
      </c>
      <c r="M47" s="227">
        <f>G47*(1+L47/100)</f>
        <v>0</v>
      </c>
      <c r="N47" s="227">
        <v>4.0000000000000003E-5</v>
      </c>
      <c r="O47" s="227">
        <f>ROUND(E47*N47,2)</f>
        <v>0.04</v>
      </c>
      <c r="P47" s="227">
        <v>0</v>
      </c>
      <c r="Q47" s="227">
        <f>ROUND(E47*P47,2)</f>
        <v>0</v>
      </c>
      <c r="R47" s="227"/>
      <c r="S47" s="227" t="s">
        <v>150</v>
      </c>
      <c r="T47" s="227" t="s">
        <v>150</v>
      </c>
      <c r="U47" s="227">
        <v>7.8000000000000014E-2</v>
      </c>
      <c r="V47" s="227">
        <f>ROUND(E47*U47,2)</f>
        <v>70.12</v>
      </c>
      <c r="W47" s="227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163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5">
      <c r="A48" s="224"/>
      <c r="B48" s="225"/>
      <c r="C48" s="260" t="s">
        <v>201</v>
      </c>
      <c r="D48" s="229"/>
      <c r="E48" s="230">
        <v>642.88000000000011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153</v>
      </c>
      <c r="AH48" s="207">
        <v>0</v>
      </c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5">
      <c r="A49" s="224"/>
      <c r="B49" s="225"/>
      <c r="C49" s="260" t="s">
        <v>202</v>
      </c>
      <c r="D49" s="229"/>
      <c r="E49" s="230">
        <v>51.84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153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5">
      <c r="A50" s="224"/>
      <c r="B50" s="225"/>
      <c r="C50" s="260" t="s">
        <v>203</v>
      </c>
      <c r="D50" s="229"/>
      <c r="E50" s="230">
        <v>41.160000000000004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153</v>
      </c>
      <c r="AH50" s="207">
        <v>0</v>
      </c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5">
      <c r="A51" s="224"/>
      <c r="B51" s="225"/>
      <c r="C51" s="260" t="s">
        <v>204</v>
      </c>
      <c r="D51" s="229"/>
      <c r="E51" s="230">
        <v>64.260000000000005</v>
      </c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153</v>
      </c>
      <c r="AH51" s="207">
        <v>0</v>
      </c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5">
      <c r="A52" s="224"/>
      <c r="B52" s="225"/>
      <c r="C52" s="260" t="s">
        <v>205</v>
      </c>
      <c r="D52" s="229"/>
      <c r="E52" s="230">
        <v>22.185000000000002</v>
      </c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153</v>
      </c>
      <c r="AH52" s="207">
        <v>0</v>
      </c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5">
      <c r="A53" s="224"/>
      <c r="B53" s="225"/>
      <c r="C53" s="260" t="s">
        <v>206</v>
      </c>
      <c r="D53" s="229"/>
      <c r="E53" s="230">
        <v>5.8000000000000007</v>
      </c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153</v>
      </c>
      <c r="AH53" s="207">
        <v>0</v>
      </c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5">
      <c r="A54" s="224"/>
      <c r="B54" s="225"/>
      <c r="C54" s="260" t="s">
        <v>207</v>
      </c>
      <c r="D54" s="229"/>
      <c r="E54" s="230">
        <v>24.64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153</v>
      </c>
      <c r="AH54" s="207">
        <v>0</v>
      </c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5">
      <c r="A55" s="224"/>
      <c r="B55" s="225"/>
      <c r="C55" s="260" t="s">
        <v>208</v>
      </c>
      <c r="D55" s="229"/>
      <c r="E55" s="230">
        <v>15.840000000000002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153</v>
      </c>
      <c r="AH55" s="207">
        <v>0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5">
      <c r="A56" s="224"/>
      <c r="B56" s="225"/>
      <c r="C56" s="260" t="s">
        <v>209</v>
      </c>
      <c r="D56" s="229"/>
      <c r="E56" s="230">
        <v>28.125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153</v>
      </c>
      <c r="AH56" s="207">
        <v>0</v>
      </c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5">
      <c r="A57" s="224"/>
      <c r="B57" s="225"/>
      <c r="C57" s="260" t="s">
        <v>210</v>
      </c>
      <c r="D57" s="229"/>
      <c r="E57" s="230">
        <v>2.25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153</v>
      </c>
      <c r="AH57" s="207">
        <v>0</v>
      </c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ht="20" outlineLevel="1" x14ac:dyDescent="0.25">
      <c r="A58" s="242">
        <v>10</v>
      </c>
      <c r="B58" s="243" t="s">
        <v>211</v>
      </c>
      <c r="C58" s="259" t="s">
        <v>212</v>
      </c>
      <c r="D58" s="244" t="s">
        <v>149</v>
      </c>
      <c r="E58" s="245">
        <v>6.2100000000000009</v>
      </c>
      <c r="F58" s="246"/>
      <c r="G58" s="247">
        <f>ROUND(E58*F58,2)</f>
        <v>0</v>
      </c>
      <c r="H58" s="228"/>
      <c r="I58" s="227">
        <f>ROUND(E58*H58,2)</f>
        <v>0</v>
      </c>
      <c r="J58" s="228"/>
      <c r="K58" s="227">
        <f>ROUND(E58*J58,2)</f>
        <v>0</v>
      </c>
      <c r="L58" s="227">
        <v>15</v>
      </c>
      <c r="M58" s="227">
        <f>G58*(1+L58/100)</f>
        <v>0</v>
      </c>
      <c r="N58" s="227">
        <v>0.02</v>
      </c>
      <c r="O58" s="227">
        <f>ROUND(E58*N58,2)</f>
        <v>0.12</v>
      </c>
      <c r="P58" s="227">
        <v>0</v>
      </c>
      <c r="Q58" s="227">
        <f>ROUND(E58*P58,2)</f>
        <v>0</v>
      </c>
      <c r="R58" s="227"/>
      <c r="S58" s="227" t="s">
        <v>150</v>
      </c>
      <c r="T58" s="227" t="s">
        <v>150</v>
      </c>
      <c r="U58" s="227">
        <v>1.2558</v>
      </c>
      <c r="V58" s="227">
        <f>ROUND(E58*U58,2)</f>
        <v>7.8</v>
      </c>
      <c r="W58" s="227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163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5">
      <c r="A59" s="224"/>
      <c r="B59" s="225"/>
      <c r="C59" s="260" t="s">
        <v>213</v>
      </c>
      <c r="D59" s="229"/>
      <c r="E59" s="230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153</v>
      </c>
      <c r="AH59" s="207">
        <v>0</v>
      </c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5">
      <c r="A60" s="224"/>
      <c r="B60" s="225"/>
      <c r="C60" s="260" t="s">
        <v>214</v>
      </c>
      <c r="D60" s="229"/>
      <c r="E60" s="230">
        <v>6.2100000000000009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153</v>
      </c>
      <c r="AH60" s="207">
        <v>0</v>
      </c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ht="20" outlineLevel="1" x14ac:dyDescent="0.25">
      <c r="A61" s="242">
        <v>11</v>
      </c>
      <c r="B61" s="243" t="s">
        <v>215</v>
      </c>
      <c r="C61" s="259" t="s">
        <v>216</v>
      </c>
      <c r="D61" s="244" t="s">
        <v>149</v>
      </c>
      <c r="E61" s="245">
        <v>27.540000000000003</v>
      </c>
      <c r="F61" s="246"/>
      <c r="G61" s="247">
        <f>ROUND(E61*F61,2)</f>
        <v>0</v>
      </c>
      <c r="H61" s="228"/>
      <c r="I61" s="227">
        <f>ROUND(E61*H61,2)</f>
        <v>0</v>
      </c>
      <c r="J61" s="228"/>
      <c r="K61" s="227">
        <f>ROUND(E61*J61,2)</f>
        <v>0</v>
      </c>
      <c r="L61" s="227">
        <v>15</v>
      </c>
      <c r="M61" s="227">
        <f>G61*(1+L61/100)</f>
        <v>0</v>
      </c>
      <c r="N61" s="227">
        <v>2.0840000000000001E-2</v>
      </c>
      <c r="O61" s="227">
        <f>ROUND(E61*N61,2)</f>
        <v>0.56999999999999995</v>
      </c>
      <c r="P61" s="227">
        <v>0</v>
      </c>
      <c r="Q61" s="227">
        <f>ROUND(E61*P61,2)</f>
        <v>0</v>
      </c>
      <c r="R61" s="227"/>
      <c r="S61" s="227" t="s">
        <v>150</v>
      </c>
      <c r="T61" s="227" t="s">
        <v>150</v>
      </c>
      <c r="U61" s="227">
        <v>1.2558</v>
      </c>
      <c r="V61" s="227">
        <f>ROUND(E61*U61,2)</f>
        <v>34.58</v>
      </c>
      <c r="W61" s="227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163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5">
      <c r="A62" s="224"/>
      <c r="B62" s="225"/>
      <c r="C62" s="260" t="s">
        <v>217</v>
      </c>
      <c r="D62" s="229"/>
      <c r="E62" s="230">
        <v>27.540000000000003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153</v>
      </c>
      <c r="AH62" s="207">
        <v>0</v>
      </c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5">
      <c r="A63" s="242">
        <v>12</v>
      </c>
      <c r="B63" s="243" t="s">
        <v>218</v>
      </c>
      <c r="C63" s="259" t="s">
        <v>219</v>
      </c>
      <c r="D63" s="244" t="s">
        <v>149</v>
      </c>
      <c r="E63" s="245">
        <v>173.80350000000001</v>
      </c>
      <c r="F63" s="246"/>
      <c r="G63" s="247">
        <f>ROUND(E63*F63,2)</f>
        <v>0</v>
      </c>
      <c r="H63" s="228"/>
      <c r="I63" s="227">
        <f>ROUND(E63*H63,2)</f>
        <v>0</v>
      </c>
      <c r="J63" s="228"/>
      <c r="K63" s="227">
        <f>ROUND(E63*J63,2)</f>
        <v>0</v>
      </c>
      <c r="L63" s="227">
        <v>15</v>
      </c>
      <c r="M63" s="227">
        <f>G63*(1+L63/100)</f>
        <v>0</v>
      </c>
      <c r="N63" s="227">
        <v>1.2150000000000001E-2</v>
      </c>
      <c r="O63" s="227">
        <f>ROUND(E63*N63,2)</f>
        <v>2.11</v>
      </c>
      <c r="P63" s="227">
        <v>0</v>
      </c>
      <c r="Q63" s="227">
        <f>ROUND(E63*P63,2)</f>
        <v>0</v>
      </c>
      <c r="R63" s="227"/>
      <c r="S63" s="227" t="s">
        <v>150</v>
      </c>
      <c r="T63" s="227" t="s">
        <v>150</v>
      </c>
      <c r="U63" s="227">
        <v>1.2558</v>
      </c>
      <c r="V63" s="227">
        <f>ROUND(E63*U63,2)</f>
        <v>218.26</v>
      </c>
      <c r="W63" s="227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163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5">
      <c r="A64" s="224"/>
      <c r="B64" s="225"/>
      <c r="C64" s="260" t="s">
        <v>220</v>
      </c>
      <c r="D64" s="229"/>
      <c r="E64" s="230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153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outlineLevel="1" x14ac:dyDescent="0.25">
      <c r="A65" s="224"/>
      <c r="B65" s="225"/>
      <c r="C65" s="260" t="s">
        <v>221</v>
      </c>
      <c r="D65" s="229"/>
      <c r="E65" s="230">
        <v>173.80350000000001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153</v>
      </c>
      <c r="AH65" s="207">
        <v>0</v>
      </c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5">
      <c r="A66" s="242">
        <v>13</v>
      </c>
      <c r="B66" s="243" t="s">
        <v>222</v>
      </c>
      <c r="C66" s="259" t="s">
        <v>223</v>
      </c>
      <c r="D66" s="244" t="s">
        <v>149</v>
      </c>
      <c r="E66" s="245">
        <v>160.43400000000003</v>
      </c>
      <c r="F66" s="246"/>
      <c r="G66" s="247">
        <f>ROUND(E66*F66,2)</f>
        <v>0</v>
      </c>
      <c r="H66" s="228"/>
      <c r="I66" s="227">
        <f>ROUND(E66*H66,2)</f>
        <v>0</v>
      </c>
      <c r="J66" s="228"/>
      <c r="K66" s="227">
        <f>ROUND(E66*J66,2)</f>
        <v>0</v>
      </c>
      <c r="L66" s="227">
        <v>15</v>
      </c>
      <c r="M66" s="227">
        <f>G66*(1+L66/100)</f>
        <v>0</v>
      </c>
      <c r="N66" s="227">
        <v>1.3090000000000001E-2</v>
      </c>
      <c r="O66" s="227">
        <f>ROUND(E66*N66,2)</f>
        <v>2.1</v>
      </c>
      <c r="P66" s="227">
        <v>0</v>
      </c>
      <c r="Q66" s="227">
        <f>ROUND(E66*P66,2)</f>
        <v>0</v>
      </c>
      <c r="R66" s="227"/>
      <c r="S66" s="227" t="s">
        <v>150</v>
      </c>
      <c r="T66" s="227" t="s">
        <v>150</v>
      </c>
      <c r="U66" s="227">
        <v>1.2558</v>
      </c>
      <c r="V66" s="227">
        <f>ROUND(E66*U66,2)</f>
        <v>201.47</v>
      </c>
      <c r="W66" s="227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163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5">
      <c r="A67" s="224"/>
      <c r="B67" s="225"/>
      <c r="C67" s="260" t="s">
        <v>224</v>
      </c>
      <c r="D67" s="229"/>
      <c r="E67" s="230">
        <v>160.43400000000003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153</v>
      </c>
      <c r="AH67" s="207">
        <v>0</v>
      </c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5">
      <c r="A68" s="242">
        <v>14</v>
      </c>
      <c r="B68" s="243" t="s">
        <v>225</v>
      </c>
      <c r="C68" s="259" t="s">
        <v>226</v>
      </c>
      <c r="D68" s="244" t="s">
        <v>149</v>
      </c>
      <c r="E68" s="245">
        <v>7.54</v>
      </c>
      <c r="F68" s="246"/>
      <c r="G68" s="247">
        <f>ROUND(E68*F68,2)</f>
        <v>0</v>
      </c>
      <c r="H68" s="228"/>
      <c r="I68" s="227">
        <f>ROUND(E68*H68,2)</f>
        <v>0</v>
      </c>
      <c r="J68" s="228"/>
      <c r="K68" s="227">
        <f>ROUND(E68*J68,2)</f>
        <v>0</v>
      </c>
      <c r="L68" s="227">
        <v>15</v>
      </c>
      <c r="M68" s="227">
        <f>G68*(1+L68/100)</f>
        <v>0</v>
      </c>
      <c r="N68" s="227">
        <v>2.2030000000000001E-2</v>
      </c>
      <c r="O68" s="227">
        <f>ROUND(E68*N68,2)</f>
        <v>0.17</v>
      </c>
      <c r="P68" s="227">
        <v>0</v>
      </c>
      <c r="Q68" s="227">
        <f>ROUND(E68*P68,2)</f>
        <v>0</v>
      </c>
      <c r="R68" s="227"/>
      <c r="S68" s="227" t="s">
        <v>150</v>
      </c>
      <c r="T68" s="227" t="s">
        <v>150</v>
      </c>
      <c r="U68" s="227">
        <v>1.2758</v>
      </c>
      <c r="V68" s="227">
        <f>ROUND(E68*U68,2)</f>
        <v>9.6199999999999992</v>
      </c>
      <c r="W68" s="227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163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5">
      <c r="A69" s="224"/>
      <c r="B69" s="225"/>
      <c r="C69" s="260" t="s">
        <v>227</v>
      </c>
      <c r="D69" s="229"/>
      <c r="E69" s="230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153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5">
      <c r="A70" s="224"/>
      <c r="B70" s="225"/>
      <c r="C70" s="260" t="s">
        <v>228</v>
      </c>
      <c r="D70" s="229"/>
      <c r="E70" s="230">
        <v>2.08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153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5">
      <c r="A71" s="224"/>
      <c r="B71" s="225"/>
      <c r="C71" s="260" t="s">
        <v>229</v>
      </c>
      <c r="D71" s="229"/>
      <c r="E71" s="230">
        <v>5.4600000000000009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153</v>
      </c>
      <c r="AH71" s="207">
        <v>0</v>
      </c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5">
      <c r="A72" s="242">
        <v>15</v>
      </c>
      <c r="B72" s="243" t="s">
        <v>230</v>
      </c>
      <c r="C72" s="259" t="s">
        <v>231</v>
      </c>
      <c r="D72" s="244" t="s">
        <v>149</v>
      </c>
      <c r="E72" s="245">
        <v>6.9600000000000009</v>
      </c>
      <c r="F72" s="246"/>
      <c r="G72" s="247">
        <f>ROUND(E72*F72,2)</f>
        <v>0</v>
      </c>
      <c r="H72" s="228"/>
      <c r="I72" s="227">
        <f>ROUND(E72*H72,2)</f>
        <v>0</v>
      </c>
      <c r="J72" s="228"/>
      <c r="K72" s="227">
        <f>ROUND(E72*J72,2)</f>
        <v>0</v>
      </c>
      <c r="L72" s="227">
        <v>15</v>
      </c>
      <c r="M72" s="227">
        <f>G72*(1+L72/100)</f>
        <v>0</v>
      </c>
      <c r="N72" s="227">
        <v>2.5400000000000002E-2</v>
      </c>
      <c r="O72" s="227">
        <f>ROUND(E72*N72,2)</f>
        <v>0.18</v>
      </c>
      <c r="P72" s="227">
        <v>0</v>
      </c>
      <c r="Q72" s="227">
        <f>ROUND(E72*P72,2)</f>
        <v>0</v>
      </c>
      <c r="R72" s="227"/>
      <c r="S72" s="227" t="s">
        <v>150</v>
      </c>
      <c r="T72" s="227" t="s">
        <v>150</v>
      </c>
      <c r="U72" s="227">
        <v>1.2758</v>
      </c>
      <c r="V72" s="227">
        <f>ROUND(E72*U72,2)</f>
        <v>8.8800000000000008</v>
      </c>
      <c r="W72" s="227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163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5">
      <c r="A73" s="224"/>
      <c r="B73" s="225"/>
      <c r="C73" s="260" t="s">
        <v>232</v>
      </c>
      <c r="D73" s="229"/>
      <c r="E73" s="230">
        <v>1.9200000000000002</v>
      </c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153</v>
      </c>
      <c r="AH73" s="207">
        <v>0</v>
      </c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5">
      <c r="A74" s="224"/>
      <c r="B74" s="225"/>
      <c r="C74" s="260" t="s">
        <v>233</v>
      </c>
      <c r="D74" s="229"/>
      <c r="E74" s="230">
        <v>5.04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153</v>
      </c>
      <c r="AH74" s="207">
        <v>0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ht="20" outlineLevel="1" x14ac:dyDescent="0.25">
      <c r="A75" s="242">
        <v>16</v>
      </c>
      <c r="B75" s="243" t="s">
        <v>234</v>
      </c>
      <c r="C75" s="259" t="s">
        <v>235</v>
      </c>
      <c r="D75" s="244" t="s">
        <v>149</v>
      </c>
      <c r="E75" s="245">
        <v>115.67500000000001</v>
      </c>
      <c r="F75" s="246"/>
      <c r="G75" s="247">
        <f>ROUND(E75*F75,2)</f>
        <v>0</v>
      </c>
      <c r="H75" s="228"/>
      <c r="I75" s="227">
        <f>ROUND(E75*H75,2)</f>
        <v>0</v>
      </c>
      <c r="J75" s="228"/>
      <c r="K75" s="227">
        <f>ROUND(E75*J75,2)</f>
        <v>0</v>
      </c>
      <c r="L75" s="227">
        <v>15</v>
      </c>
      <c r="M75" s="227">
        <f>G75*(1+L75/100)</f>
        <v>0</v>
      </c>
      <c r="N75" s="227">
        <v>3.0170000000000002E-2</v>
      </c>
      <c r="O75" s="227">
        <f>ROUND(E75*N75,2)</f>
        <v>3.49</v>
      </c>
      <c r="P75" s="227">
        <v>0</v>
      </c>
      <c r="Q75" s="227">
        <f>ROUND(E75*P75,2)</f>
        <v>0</v>
      </c>
      <c r="R75" s="227"/>
      <c r="S75" s="227" t="s">
        <v>150</v>
      </c>
      <c r="T75" s="227" t="s">
        <v>150</v>
      </c>
      <c r="U75" s="227">
        <v>0.877</v>
      </c>
      <c r="V75" s="227">
        <f>ROUND(E75*U75,2)</f>
        <v>101.45</v>
      </c>
      <c r="W75" s="227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163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5">
      <c r="A76" s="224"/>
      <c r="B76" s="225"/>
      <c r="C76" s="260" t="s">
        <v>236</v>
      </c>
      <c r="D76" s="229"/>
      <c r="E76" s="230">
        <v>248.4</v>
      </c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153</v>
      </c>
      <c r="AH76" s="207">
        <v>0</v>
      </c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5">
      <c r="A77" s="224"/>
      <c r="B77" s="225"/>
      <c r="C77" s="260" t="s">
        <v>237</v>
      </c>
      <c r="D77" s="229"/>
      <c r="E77" s="230">
        <v>-64.259999999999991</v>
      </c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153</v>
      </c>
      <c r="AH77" s="207">
        <v>0</v>
      </c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5">
      <c r="A78" s="224"/>
      <c r="B78" s="225"/>
      <c r="C78" s="260" t="s">
        <v>238</v>
      </c>
      <c r="D78" s="229"/>
      <c r="E78" s="230">
        <v>-22.184999999999999</v>
      </c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153</v>
      </c>
      <c r="AH78" s="207">
        <v>0</v>
      </c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outlineLevel="1" x14ac:dyDescent="0.25">
      <c r="A79" s="224"/>
      <c r="B79" s="225"/>
      <c r="C79" s="260" t="s">
        <v>239</v>
      </c>
      <c r="D79" s="229"/>
      <c r="E79" s="230">
        <v>-5.8</v>
      </c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153</v>
      </c>
      <c r="AH79" s="207">
        <v>0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5">
      <c r="A80" s="224"/>
      <c r="B80" s="225"/>
      <c r="C80" s="260" t="s">
        <v>240</v>
      </c>
      <c r="D80" s="229"/>
      <c r="E80" s="230">
        <v>-24.639999999999997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153</v>
      </c>
      <c r="AH80" s="207">
        <v>0</v>
      </c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5">
      <c r="A81" s="224"/>
      <c r="B81" s="225"/>
      <c r="C81" s="260" t="s">
        <v>241</v>
      </c>
      <c r="D81" s="229"/>
      <c r="E81" s="230">
        <v>-15.84</v>
      </c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153</v>
      </c>
      <c r="AH81" s="207">
        <v>0</v>
      </c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ht="20" outlineLevel="1" x14ac:dyDescent="0.25">
      <c r="A82" s="242">
        <v>17</v>
      </c>
      <c r="B82" s="243" t="s">
        <v>242</v>
      </c>
      <c r="C82" s="259" t="s">
        <v>243</v>
      </c>
      <c r="D82" s="244" t="s">
        <v>149</v>
      </c>
      <c r="E82" s="245">
        <v>572.6</v>
      </c>
      <c r="F82" s="246"/>
      <c r="G82" s="247">
        <f>ROUND(E82*F82,2)</f>
        <v>0</v>
      </c>
      <c r="H82" s="228"/>
      <c r="I82" s="227">
        <f>ROUND(E82*H82,2)</f>
        <v>0</v>
      </c>
      <c r="J82" s="228"/>
      <c r="K82" s="227">
        <f>ROUND(E82*J82,2)</f>
        <v>0</v>
      </c>
      <c r="L82" s="227">
        <v>15</v>
      </c>
      <c r="M82" s="227">
        <f>G82*(1+L82/100)</f>
        <v>0</v>
      </c>
      <c r="N82" s="227">
        <v>1.3550000000000001E-2</v>
      </c>
      <c r="O82" s="227">
        <f>ROUND(E82*N82,2)</f>
        <v>7.76</v>
      </c>
      <c r="P82" s="227">
        <v>0</v>
      </c>
      <c r="Q82" s="227">
        <f>ROUND(E82*P82,2)</f>
        <v>0</v>
      </c>
      <c r="R82" s="227"/>
      <c r="S82" s="227" t="s">
        <v>150</v>
      </c>
      <c r="T82" s="227" t="s">
        <v>150</v>
      </c>
      <c r="U82" s="227">
        <v>2.9020000000000001</v>
      </c>
      <c r="V82" s="227">
        <f>ROUND(E82*U82,2)</f>
        <v>1661.69</v>
      </c>
      <c r="W82" s="227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163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5">
      <c r="A83" s="224"/>
      <c r="B83" s="225"/>
      <c r="C83" s="260" t="s">
        <v>244</v>
      </c>
      <c r="D83" s="229"/>
      <c r="E83" s="230">
        <v>500.78000000000003</v>
      </c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153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5">
      <c r="A84" s="224"/>
      <c r="B84" s="225"/>
      <c r="C84" s="260" t="s">
        <v>245</v>
      </c>
      <c r="D84" s="229"/>
      <c r="E84" s="230">
        <v>38.220000000000006</v>
      </c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153</v>
      </c>
      <c r="AH84" s="207">
        <v>0</v>
      </c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outlineLevel="1" x14ac:dyDescent="0.25">
      <c r="A85" s="224"/>
      <c r="B85" s="225"/>
      <c r="C85" s="260" t="s">
        <v>246</v>
      </c>
      <c r="D85" s="229"/>
      <c r="E85" s="230">
        <v>33.6</v>
      </c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153</v>
      </c>
      <c r="AH85" s="207">
        <v>0</v>
      </c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5">
      <c r="A86" s="242">
        <v>18</v>
      </c>
      <c r="B86" s="243" t="s">
        <v>247</v>
      </c>
      <c r="C86" s="259" t="s">
        <v>248</v>
      </c>
      <c r="D86" s="244" t="s">
        <v>149</v>
      </c>
      <c r="E86" s="245">
        <v>72.135000000000005</v>
      </c>
      <c r="F86" s="246"/>
      <c r="G86" s="247">
        <f>ROUND(E86*F86,2)</f>
        <v>0</v>
      </c>
      <c r="H86" s="228"/>
      <c r="I86" s="227">
        <f>ROUND(E86*H86,2)</f>
        <v>0</v>
      </c>
      <c r="J86" s="228"/>
      <c r="K86" s="227">
        <f>ROUND(E86*J86,2)</f>
        <v>0</v>
      </c>
      <c r="L86" s="227">
        <v>15</v>
      </c>
      <c r="M86" s="227">
        <f>G86*(1+L86/100)</f>
        <v>0</v>
      </c>
      <c r="N86" s="227">
        <v>1.6840000000000001E-2</v>
      </c>
      <c r="O86" s="227">
        <f>ROUND(E86*N86,2)</f>
        <v>1.21</v>
      </c>
      <c r="P86" s="227">
        <v>0</v>
      </c>
      <c r="Q86" s="227">
        <f>ROUND(E86*P86,2)</f>
        <v>0</v>
      </c>
      <c r="R86" s="227"/>
      <c r="S86" s="227" t="s">
        <v>150</v>
      </c>
      <c r="T86" s="227" t="s">
        <v>150</v>
      </c>
      <c r="U86" s="227">
        <v>2.9020000000000001</v>
      </c>
      <c r="V86" s="227">
        <f>ROUND(E86*U86,2)</f>
        <v>209.34</v>
      </c>
      <c r="W86" s="227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163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5">
      <c r="A87" s="224"/>
      <c r="B87" s="225"/>
      <c r="C87" s="260" t="s">
        <v>249</v>
      </c>
      <c r="D87" s="229"/>
      <c r="E87" s="230">
        <v>30.240000000000002</v>
      </c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153</v>
      </c>
      <c r="AH87" s="207">
        <v>0</v>
      </c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outlineLevel="1" x14ac:dyDescent="0.25">
      <c r="A88" s="224"/>
      <c r="B88" s="225"/>
      <c r="C88" s="260" t="s">
        <v>250</v>
      </c>
      <c r="D88" s="229"/>
      <c r="E88" s="230">
        <v>13.755000000000001</v>
      </c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07"/>
      <c r="Y88" s="207"/>
      <c r="Z88" s="207"/>
      <c r="AA88" s="207"/>
      <c r="AB88" s="207"/>
      <c r="AC88" s="207"/>
      <c r="AD88" s="207"/>
      <c r="AE88" s="207"/>
      <c r="AF88" s="207"/>
      <c r="AG88" s="207" t="s">
        <v>153</v>
      </c>
      <c r="AH88" s="207">
        <v>0</v>
      </c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outlineLevel="1" x14ac:dyDescent="0.25">
      <c r="A89" s="224"/>
      <c r="B89" s="225"/>
      <c r="C89" s="260" t="s">
        <v>251</v>
      </c>
      <c r="D89" s="229"/>
      <c r="E89" s="230">
        <v>4.83</v>
      </c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153</v>
      </c>
      <c r="AH89" s="207">
        <v>0</v>
      </c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5">
      <c r="A90" s="224"/>
      <c r="B90" s="225"/>
      <c r="C90" s="260" t="s">
        <v>252</v>
      </c>
      <c r="D90" s="229"/>
      <c r="E90" s="230">
        <v>14.700000000000001</v>
      </c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153</v>
      </c>
      <c r="AH90" s="207">
        <v>0</v>
      </c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outlineLevel="1" x14ac:dyDescent="0.25">
      <c r="A91" s="224"/>
      <c r="B91" s="225"/>
      <c r="C91" s="260" t="s">
        <v>253</v>
      </c>
      <c r="D91" s="229"/>
      <c r="E91" s="230">
        <v>8.6100000000000012</v>
      </c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153</v>
      </c>
      <c r="AH91" s="207">
        <v>0</v>
      </c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outlineLevel="1" x14ac:dyDescent="0.25">
      <c r="A92" s="242">
        <v>19</v>
      </c>
      <c r="B92" s="243" t="s">
        <v>254</v>
      </c>
      <c r="C92" s="259" t="s">
        <v>255</v>
      </c>
      <c r="D92" s="244" t="s">
        <v>149</v>
      </c>
      <c r="E92" s="245">
        <v>2791.3920000000003</v>
      </c>
      <c r="F92" s="246"/>
      <c r="G92" s="247">
        <f>ROUND(E92*F92,2)</f>
        <v>0</v>
      </c>
      <c r="H92" s="228"/>
      <c r="I92" s="227">
        <f>ROUND(E92*H92,2)</f>
        <v>0</v>
      </c>
      <c r="J92" s="228"/>
      <c r="K92" s="227">
        <f>ROUND(E92*J92,2)</f>
        <v>0</v>
      </c>
      <c r="L92" s="227">
        <v>15</v>
      </c>
      <c r="M92" s="227">
        <f>G92*(1+L92/100)</f>
        <v>0</v>
      </c>
      <c r="N92" s="227">
        <v>2.0290000000000002E-2</v>
      </c>
      <c r="O92" s="227">
        <f>ROUND(E92*N92,2)</f>
        <v>56.64</v>
      </c>
      <c r="P92" s="227">
        <v>0</v>
      </c>
      <c r="Q92" s="227">
        <f>ROUND(E92*P92,2)</f>
        <v>0</v>
      </c>
      <c r="R92" s="227"/>
      <c r="S92" s="227" t="s">
        <v>150</v>
      </c>
      <c r="T92" s="227" t="s">
        <v>150</v>
      </c>
      <c r="U92" s="227">
        <v>0.28101000000000004</v>
      </c>
      <c r="V92" s="227">
        <f>ROUND(E92*U92,2)</f>
        <v>784.41</v>
      </c>
      <c r="W92" s="227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163</v>
      </c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outlineLevel="1" x14ac:dyDescent="0.25">
      <c r="A93" s="224"/>
      <c r="B93" s="225"/>
      <c r="C93" s="260" t="s">
        <v>256</v>
      </c>
      <c r="D93" s="229"/>
      <c r="E93" s="230">
        <v>3662.3720000000003</v>
      </c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07"/>
      <c r="Y93" s="207"/>
      <c r="Z93" s="207"/>
      <c r="AA93" s="207"/>
      <c r="AB93" s="207"/>
      <c r="AC93" s="207"/>
      <c r="AD93" s="207"/>
      <c r="AE93" s="207"/>
      <c r="AF93" s="207"/>
      <c r="AG93" s="207" t="s">
        <v>153</v>
      </c>
      <c r="AH93" s="207">
        <v>0</v>
      </c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</row>
    <row r="94" spans="1:60" outlineLevel="1" x14ac:dyDescent="0.25">
      <c r="A94" s="224"/>
      <c r="B94" s="225"/>
      <c r="C94" s="260" t="s">
        <v>257</v>
      </c>
      <c r="D94" s="229"/>
      <c r="E94" s="230">
        <v>28</v>
      </c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153</v>
      </c>
      <c r="AH94" s="207">
        <v>0</v>
      </c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outlineLevel="1" x14ac:dyDescent="0.25">
      <c r="A95" s="224"/>
      <c r="B95" s="225"/>
      <c r="C95" s="260" t="s">
        <v>258</v>
      </c>
      <c r="D95" s="229"/>
      <c r="E95" s="230">
        <v>-898.9799999999999</v>
      </c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153</v>
      </c>
      <c r="AH95" s="207">
        <v>5</v>
      </c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outlineLevel="1" x14ac:dyDescent="0.25">
      <c r="A96" s="242">
        <v>20</v>
      </c>
      <c r="B96" s="243" t="s">
        <v>259</v>
      </c>
      <c r="C96" s="259" t="s">
        <v>260</v>
      </c>
      <c r="D96" s="244" t="s">
        <v>149</v>
      </c>
      <c r="E96" s="245">
        <v>407.15500000000003</v>
      </c>
      <c r="F96" s="246"/>
      <c r="G96" s="247">
        <f>ROUND(E96*F96,2)</f>
        <v>0</v>
      </c>
      <c r="H96" s="228"/>
      <c r="I96" s="227">
        <f>ROUND(E96*H96,2)</f>
        <v>0</v>
      </c>
      <c r="J96" s="228"/>
      <c r="K96" s="227">
        <f>ROUND(E96*J96,2)</f>
        <v>0</v>
      </c>
      <c r="L96" s="227">
        <v>15</v>
      </c>
      <c r="M96" s="227">
        <f>G96*(1+L96/100)</f>
        <v>0</v>
      </c>
      <c r="N96" s="227">
        <v>6.1800000000000006E-3</v>
      </c>
      <c r="O96" s="227">
        <f>ROUND(E96*N96,2)</f>
        <v>2.52</v>
      </c>
      <c r="P96" s="227">
        <v>0</v>
      </c>
      <c r="Q96" s="227">
        <f>ROUND(E96*P96,2)</f>
        <v>0</v>
      </c>
      <c r="R96" s="227"/>
      <c r="S96" s="227" t="s">
        <v>150</v>
      </c>
      <c r="T96" s="227" t="s">
        <v>150</v>
      </c>
      <c r="U96" s="227">
        <v>0.5</v>
      </c>
      <c r="V96" s="227">
        <f>ROUND(E96*U96,2)</f>
        <v>203.58</v>
      </c>
      <c r="W96" s="227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163</v>
      </c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outlineLevel="1" x14ac:dyDescent="0.25">
      <c r="A97" s="224"/>
      <c r="B97" s="225"/>
      <c r="C97" s="260" t="s">
        <v>261</v>
      </c>
      <c r="D97" s="229"/>
      <c r="E97" s="230">
        <v>115.67500000000001</v>
      </c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153</v>
      </c>
      <c r="AH97" s="207">
        <v>5</v>
      </c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outlineLevel="1" x14ac:dyDescent="0.25">
      <c r="A98" s="224"/>
      <c r="B98" s="225"/>
      <c r="C98" s="260" t="s">
        <v>262</v>
      </c>
      <c r="D98" s="229"/>
      <c r="E98" s="230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153</v>
      </c>
      <c r="AH98" s="207">
        <v>0</v>
      </c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outlineLevel="1" x14ac:dyDescent="0.25">
      <c r="A99" s="224"/>
      <c r="B99" s="225"/>
      <c r="C99" s="260" t="s">
        <v>263</v>
      </c>
      <c r="D99" s="229"/>
      <c r="E99" s="230">
        <v>263.48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153</v>
      </c>
      <c r="AH99" s="207">
        <v>0</v>
      </c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outlineLevel="1" x14ac:dyDescent="0.25">
      <c r="A100" s="224"/>
      <c r="B100" s="225"/>
      <c r="C100" s="260" t="s">
        <v>257</v>
      </c>
      <c r="D100" s="229"/>
      <c r="E100" s="230">
        <v>28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153</v>
      </c>
      <c r="AH100" s="207">
        <v>0</v>
      </c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ht="20" outlineLevel="1" x14ac:dyDescent="0.25">
      <c r="A101" s="242">
        <v>21</v>
      </c>
      <c r="B101" s="243" t="s">
        <v>264</v>
      </c>
      <c r="C101" s="259" t="s">
        <v>265</v>
      </c>
      <c r="D101" s="244" t="s">
        <v>149</v>
      </c>
      <c r="E101" s="245">
        <v>409.08000000000004</v>
      </c>
      <c r="F101" s="246"/>
      <c r="G101" s="247">
        <f>ROUND(E101*F101,2)</f>
        <v>0</v>
      </c>
      <c r="H101" s="228"/>
      <c r="I101" s="227">
        <f>ROUND(E101*H101,2)</f>
        <v>0</v>
      </c>
      <c r="J101" s="228"/>
      <c r="K101" s="227">
        <f>ROUND(E101*J101,2)</f>
        <v>0</v>
      </c>
      <c r="L101" s="227">
        <v>15</v>
      </c>
      <c r="M101" s="227">
        <f>G101*(1+L101/100)</f>
        <v>0</v>
      </c>
      <c r="N101" s="227">
        <v>4.9100000000000003E-3</v>
      </c>
      <c r="O101" s="227">
        <f>ROUND(E101*N101,2)</f>
        <v>2.0099999999999998</v>
      </c>
      <c r="P101" s="227">
        <v>0</v>
      </c>
      <c r="Q101" s="227">
        <f>ROUND(E101*P101,2)</f>
        <v>0</v>
      </c>
      <c r="R101" s="227"/>
      <c r="S101" s="227" t="s">
        <v>150</v>
      </c>
      <c r="T101" s="227" t="s">
        <v>150</v>
      </c>
      <c r="U101" s="227">
        <v>0.36200000000000004</v>
      </c>
      <c r="V101" s="227">
        <f>ROUND(E101*U101,2)</f>
        <v>148.09</v>
      </c>
      <c r="W101" s="22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163</v>
      </c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outlineLevel="1" x14ac:dyDescent="0.25">
      <c r="A102" s="224"/>
      <c r="B102" s="225"/>
      <c r="C102" s="260" t="s">
        <v>195</v>
      </c>
      <c r="D102" s="229"/>
      <c r="E102" s="230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153</v>
      </c>
      <c r="AH102" s="207">
        <v>0</v>
      </c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outlineLevel="1" x14ac:dyDescent="0.25">
      <c r="A103" s="224"/>
      <c r="B103" s="225"/>
      <c r="C103" s="260" t="s">
        <v>196</v>
      </c>
      <c r="D103" s="229"/>
      <c r="E103" s="230">
        <v>36</v>
      </c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153</v>
      </c>
      <c r="AH103" s="207">
        <v>0</v>
      </c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outlineLevel="1" x14ac:dyDescent="0.25">
      <c r="A104" s="224"/>
      <c r="B104" s="225"/>
      <c r="C104" s="260" t="s">
        <v>197</v>
      </c>
      <c r="D104" s="229"/>
      <c r="E104" s="230">
        <v>57.6</v>
      </c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153</v>
      </c>
      <c r="AH104" s="207">
        <v>0</v>
      </c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outlineLevel="1" x14ac:dyDescent="0.25">
      <c r="A105" s="224"/>
      <c r="B105" s="225"/>
      <c r="C105" s="260" t="s">
        <v>198</v>
      </c>
      <c r="D105" s="229"/>
      <c r="E105" s="230">
        <v>24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153</v>
      </c>
      <c r="AH105" s="207">
        <v>0</v>
      </c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outlineLevel="1" x14ac:dyDescent="0.25">
      <c r="A106" s="224"/>
      <c r="B106" s="225"/>
      <c r="C106" s="260" t="s">
        <v>262</v>
      </c>
      <c r="D106" s="229"/>
      <c r="E106" s="230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153</v>
      </c>
      <c r="AH106" s="207">
        <v>0</v>
      </c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outlineLevel="1" x14ac:dyDescent="0.25">
      <c r="A107" s="224"/>
      <c r="B107" s="225"/>
      <c r="C107" s="260" t="s">
        <v>263</v>
      </c>
      <c r="D107" s="229"/>
      <c r="E107" s="230">
        <v>263.48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153</v>
      </c>
      <c r="AH107" s="207">
        <v>0</v>
      </c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60" outlineLevel="1" x14ac:dyDescent="0.25">
      <c r="A108" s="224"/>
      <c r="B108" s="225"/>
      <c r="C108" s="260" t="s">
        <v>257</v>
      </c>
      <c r="D108" s="229"/>
      <c r="E108" s="230">
        <v>28</v>
      </c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 t="s">
        <v>153</v>
      </c>
      <c r="AH108" s="207">
        <v>0</v>
      </c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</row>
    <row r="109" spans="1:60" outlineLevel="1" x14ac:dyDescent="0.25">
      <c r="A109" s="242">
        <v>22</v>
      </c>
      <c r="B109" s="243" t="s">
        <v>266</v>
      </c>
      <c r="C109" s="259" t="s">
        <v>267</v>
      </c>
      <c r="D109" s="244" t="s">
        <v>149</v>
      </c>
      <c r="E109" s="245">
        <v>65</v>
      </c>
      <c r="F109" s="246"/>
      <c r="G109" s="247">
        <f>ROUND(E109*F109,2)</f>
        <v>0</v>
      </c>
      <c r="H109" s="228"/>
      <c r="I109" s="227">
        <f>ROUND(E109*H109,2)</f>
        <v>0</v>
      </c>
      <c r="J109" s="228"/>
      <c r="K109" s="227">
        <f>ROUND(E109*J109,2)</f>
        <v>0</v>
      </c>
      <c r="L109" s="227">
        <v>15</v>
      </c>
      <c r="M109" s="227">
        <f>G109*(1+L109/100)</f>
        <v>0</v>
      </c>
      <c r="N109" s="227">
        <v>3.7800000000000004E-3</v>
      </c>
      <c r="O109" s="227">
        <f>ROUND(E109*N109,2)</f>
        <v>0.25</v>
      </c>
      <c r="P109" s="227">
        <v>0</v>
      </c>
      <c r="Q109" s="227">
        <f>ROUND(E109*P109,2)</f>
        <v>0</v>
      </c>
      <c r="R109" s="227"/>
      <c r="S109" s="227" t="s">
        <v>150</v>
      </c>
      <c r="T109" s="227" t="s">
        <v>150</v>
      </c>
      <c r="U109" s="227">
        <v>0.21000000000000002</v>
      </c>
      <c r="V109" s="227">
        <f>ROUND(E109*U109,2)</f>
        <v>13.65</v>
      </c>
      <c r="W109" s="22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163</v>
      </c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outlineLevel="1" x14ac:dyDescent="0.25">
      <c r="A110" s="224"/>
      <c r="B110" s="225"/>
      <c r="C110" s="260" t="s">
        <v>268</v>
      </c>
      <c r="D110" s="229"/>
      <c r="E110" s="230">
        <v>65</v>
      </c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153</v>
      </c>
      <c r="AH110" s="207">
        <v>0</v>
      </c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ht="20" outlineLevel="1" x14ac:dyDescent="0.25">
      <c r="A111" s="242">
        <v>23</v>
      </c>
      <c r="B111" s="243" t="s">
        <v>269</v>
      </c>
      <c r="C111" s="259" t="s">
        <v>270</v>
      </c>
      <c r="D111" s="244" t="s">
        <v>149</v>
      </c>
      <c r="E111" s="245">
        <v>409</v>
      </c>
      <c r="F111" s="246"/>
      <c r="G111" s="247">
        <f>ROUND(E111*F111,2)</f>
        <v>0</v>
      </c>
      <c r="H111" s="228"/>
      <c r="I111" s="227">
        <f>ROUND(E111*H111,2)</f>
        <v>0</v>
      </c>
      <c r="J111" s="228"/>
      <c r="K111" s="227">
        <f>ROUND(E111*J111,2)</f>
        <v>0</v>
      </c>
      <c r="L111" s="227">
        <v>15</v>
      </c>
      <c r="M111" s="227">
        <f>G111*(1+L111/100)</f>
        <v>0</v>
      </c>
      <c r="N111" s="227">
        <v>1.4370000000000001E-2</v>
      </c>
      <c r="O111" s="227">
        <f>ROUND(E111*N111,2)</f>
        <v>5.88</v>
      </c>
      <c r="P111" s="227">
        <v>0</v>
      </c>
      <c r="Q111" s="227">
        <f>ROUND(E111*P111,2)</f>
        <v>0</v>
      </c>
      <c r="R111" s="227"/>
      <c r="S111" s="227" t="s">
        <v>150</v>
      </c>
      <c r="T111" s="227" t="s">
        <v>150</v>
      </c>
      <c r="U111" s="227">
        <v>0.313</v>
      </c>
      <c r="V111" s="227">
        <f>ROUND(E111*U111,2)</f>
        <v>128.02000000000001</v>
      </c>
      <c r="W111" s="22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163</v>
      </c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outlineLevel="1" x14ac:dyDescent="0.25">
      <c r="A112" s="224"/>
      <c r="B112" s="225"/>
      <c r="C112" s="260" t="s">
        <v>271</v>
      </c>
      <c r="D112" s="229"/>
      <c r="E112" s="230">
        <v>357.70000000000005</v>
      </c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 t="s">
        <v>153</v>
      </c>
      <c r="AH112" s="207">
        <v>0</v>
      </c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</row>
    <row r="113" spans="1:60" outlineLevel="1" x14ac:dyDescent="0.25">
      <c r="A113" s="224"/>
      <c r="B113" s="225"/>
      <c r="C113" s="260" t="s">
        <v>272</v>
      </c>
      <c r="D113" s="229"/>
      <c r="E113" s="230">
        <v>27.3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 t="s">
        <v>153</v>
      </c>
      <c r="AH113" s="207">
        <v>0</v>
      </c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</row>
    <row r="114" spans="1:60" outlineLevel="1" x14ac:dyDescent="0.25">
      <c r="A114" s="224"/>
      <c r="B114" s="225"/>
      <c r="C114" s="260" t="s">
        <v>273</v>
      </c>
      <c r="D114" s="229"/>
      <c r="E114" s="230">
        <v>24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153</v>
      </c>
      <c r="AH114" s="207">
        <v>0</v>
      </c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ht="13" x14ac:dyDescent="0.25">
      <c r="A115" s="232" t="s">
        <v>145</v>
      </c>
      <c r="B115" s="233" t="s">
        <v>76</v>
      </c>
      <c r="C115" s="258" t="s">
        <v>77</v>
      </c>
      <c r="D115" s="234"/>
      <c r="E115" s="235"/>
      <c r="F115" s="236"/>
      <c r="G115" s="237">
        <f>SUMIF(AG116:AG123,"&lt;&gt;NOR",G116:G123)</f>
        <v>0</v>
      </c>
      <c r="H115" s="231"/>
      <c r="I115" s="231">
        <f>SUM(I116:I123)</f>
        <v>0</v>
      </c>
      <c r="J115" s="231"/>
      <c r="K115" s="231">
        <f>SUM(K116:K123)</f>
        <v>0</v>
      </c>
      <c r="L115" s="231"/>
      <c r="M115" s="231">
        <f>SUM(M116:M123)</f>
        <v>0</v>
      </c>
      <c r="N115" s="231"/>
      <c r="O115" s="231">
        <f>SUM(O116:O123)</f>
        <v>5.3199999999999994</v>
      </c>
      <c r="P115" s="231"/>
      <c r="Q115" s="231">
        <f>SUM(Q116:Q123)</f>
        <v>0</v>
      </c>
      <c r="R115" s="231"/>
      <c r="S115" s="231"/>
      <c r="T115" s="231"/>
      <c r="U115" s="231"/>
      <c r="V115" s="231">
        <f>SUM(V116:V123)</f>
        <v>112.69999999999999</v>
      </c>
      <c r="W115" s="231"/>
      <c r="AG115" t="s">
        <v>146</v>
      </c>
    </row>
    <row r="116" spans="1:60" outlineLevel="1" x14ac:dyDescent="0.25">
      <c r="A116" s="242">
        <v>24</v>
      </c>
      <c r="B116" s="243" t="s">
        <v>274</v>
      </c>
      <c r="C116" s="259" t="s">
        <v>275</v>
      </c>
      <c r="D116" s="244" t="s">
        <v>149</v>
      </c>
      <c r="E116" s="245">
        <v>54</v>
      </c>
      <c r="F116" s="246"/>
      <c r="G116" s="247">
        <f>ROUND(E116*F116,2)</f>
        <v>0</v>
      </c>
      <c r="H116" s="228"/>
      <c r="I116" s="227">
        <f>ROUND(E116*H116,2)</f>
        <v>0</v>
      </c>
      <c r="J116" s="228"/>
      <c r="K116" s="227">
        <f>ROUND(E116*J116,2)</f>
        <v>0</v>
      </c>
      <c r="L116" s="227">
        <v>15</v>
      </c>
      <c r="M116" s="227">
        <f>G116*(1+L116/100)</f>
        <v>0</v>
      </c>
      <c r="N116" s="227">
        <v>4.0980000000000003E-2</v>
      </c>
      <c r="O116" s="227">
        <f>ROUND(E116*N116,2)</f>
        <v>2.21</v>
      </c>
      <c r="P116" s="227">
        <v>0</v>
      </c>
      <c r="Q116" s="227">
        <f>ROUND(E116*P116,2)</f>
        <v>0</v>
      </c>
      <c r="R116" s="227"/>
      <c r="S116" s="227" t="s">
        <v>150</v>
      </c>
      <c r="T116" s="227" t="s">
        <v>150</v>
      </c>
      <c r="U116" s="227">
        <v>0.44700000000000001</v>
      </c>
      <c r="V116" s="227">
        <f>ROUND(E116*U116,2)</f>
        <v>24.14</v>
      </c>
      <c r="W116" s="22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163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outlineLevel="1" x14ac:dyDescent="0.25">
      <c r="A117" s="224"/>
      <c r="B117" s="225"/>
      <c r="C117" s="260" t="s">
        <v>276</v>
      </c>
      <c r="D117" s="229"/>
      <c r="E117" s="230">
        <v>54</v>
      </c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153</v>
      </c>
      <c r="AH117" s="207">
        <v>0</v>
      </c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outlineLevel="1" x14ac:dyDescent="0.25">
      <c r="A118" s="242">
        <v>25</v>
      </c>
      <c r="B118" s="243" t="s">
        <v>277</v>
      </c>
      <c r="C118" s="259" t="s">
        <v>278</v>
      </c>
      <c r="D118" s="244" t="s">
        <v>149</v>
      </c>
      <c r="E118" s="245">
        <v>54</v>
      </c>
      <c r="F118" s="246"/>
      <c r="G118" s="247">
        <f>ROUND(E118*F118,2)</f>
        <v>0</v>
      </c>
      <c r="H118" s="228"/>
      <c r="I118" s="227">
        <f>ROUND(E118*H118,2)</f>
        <v>0</v>
      </c>
      <c r="J118" s="228"/>
      <c r="K118" s="227">
        <f>ROUND(E118*J118,2)</f>
        <v>0</v>
      </c>
      <c r="L118" s="227">
        <v>15</v>
      </c>
      <c r="M118" s="227">
        <f>G118*(1+L118/100)</f>
        <v>0</v>
      </c>
      <c r="N118" s="227">
        <v>5.1890000000000006E-2</v>
      </c>
      <c r="O118" s="227">
        <f>ROUND(E118*N118,2)</f>
        <v>2.8</v>
      </c>
      <c r="P118" s="227">
        <v>0</v>
      </c>
      <c r="Q118" s="227">
        <f>ROUND(E118*P118,2)</f>
        <v>0</v>
      </c>
      <c r="R118" s="227"/>
      <c r="S118" s="227" t="s">
        <v>150</v>
      </c>
      <c r="T118" s="227" t="s">
        <v>150</v>
      </c>
      <c r="U118" s="227">
        <v>0.56000000000000005</v>
      </c>
      <c r="V118" s="227">
        <f>ROUND(E118*U118,2)</f>
        <v>30.24</v>
      </c>
      <c r="W118" s="22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163</v>
      </c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outlineLevel="1" x14ac:dyDescent="0.25">
      <c r="A119" s="224"/>
      <c r="B119" s="225"/>
      <c r="C119" s="260" t="s">
        <v>276</v>
      </c>
      <c r="D119" s="229"/>
      <c r="E119" s="230">
        <v>54</v>
      </c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153</v>
      </c>
      <c r="AH119" s="207">
        <v>0</v>
      </c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outlineLevel="1" x14ac:dyDescent="0.25">
      <c r="A120" s="242">
        <v>26</v>
      </c>
      <c r="B120" s="243" t="s">
        <v>279</v>
      </c>
      <c r="C120" s="259" t="s">
        <v>280</v>
      </c>
      <c r="D120" s="244" t="s">
        <v>149</v>
      </c>
      <c r="E120" s="245">
        <v>54</v>
      </c>
      <c r="F120" s="246"/>
      <c r="G120" s="247">
        <f>ROUND(E120*F120,2)</f>
        <v>0</v>
      </c>
      <c r="H120" s="228"/>
      <c r="I120" s="227">
        <f>ROUND(E120*H120,2)</f>
        <v>0</v>
      </c>
      <c r="J120" s="228"/>
      <c r="K120" s="227">
        <f>ROUND(E120*J120,2)</f>
        <v>0</v>
      </c>
      <c r="L120" s="227">
        <v>15</v>
      </c>
      <c r="M120" s="227">
        <f>G120*(1+L120/100)</f>
        <v>0</v>
      </c>
      <c r="N120" s="227">
        <v>3.15E-3</v>
      </c>
      <c r="O120" s="227">
        <f>ROUND(E120*N120,2)</f>
        <v>0.17</v>
      </c>
      <c r="P120" s="227">
        <v>0</v>
      </c>
      <c r="Q120" s="227">
        <f>ROUND(E120*P120,2)</f>
        <v>0</v>
      </c>
      <c r="R120" s="227"/>
      <c r="S120" s="227" t="s">
        <v>150</v>
      </c>
      <c r="T120" s="227" t="s">
        <v>150</v>
      </c>
      <c r="U120" s="227">
        <v>0.72000000000000008</v>
      </c>
      <c r="V120" s="227">
        <f>ROUND(E120*U120,2)</f>
        <v>38.880000000000003</v>
      </c>
      <c r="W120" s="22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163</v>
      </c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outlineLevel="1" x14ac:dyDescent="0.25">
      <c r="A121" s="224"/>
      <c r="B121" s="225"/>
      <c r="C121" s="260" t="s">
        <v>281</v>
      </c>
      <c r="D121" s="229"/>
      <c r="E121" s="230">
        <v>54</v>
      </c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153</v>
      </c>
      <c r="AH121" s="207">
        <v>5</v>
      </c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outlineLevel="1" x14ac:dyDescent="0.25">
      <c r="A122" s="242">
        <v>27</v>
      </c>
      <c r="B122" s="243" t="s">
        <v>282</v>
      </c>
      <c r="C122" s="259" t="s">
        <v>283</v>
      </c>
      <c r="D122" s="244" t="s">
        <v>149</v>
      </c>
      <c r="E122" s="245">
        <v>54</v>
      </c>
      <c r="F122" s="246"/>
      <c r="G122" s="247">
        <f>ROUND(E122*F122,2)</f>
        <v>0</v>
      </c>
      <c r="H122" s="228"/>
      <c r="I122" s="227">
        <f>ROUND(E122*H122,2)</f>
        <v>0</v>
      </c>
      <c r="J122" s="228"/>
      <c r="K122" s="227">
        <f>ROUND(E122*J122,2)</f>
        <v>0</v>
      </c>
      <c r="L122" s="227">
        <v>15</v>
      </c>
      <c r="M122" s="227">
        <f>G122*(1+L122/100)</f>
        <v>0</v>
      </c>
      <c r="N122" s="227">
        <v>2.6300000000000004E-3</v>
      </c>
      <c r="O122" s="227">
        <f>ROUND(E122*N122,2)</f>
        <v>0.14000000000000001</v>
      </c>
      <c r="P122" s="227">
        <v>0</v>
      </c>
      <c r="Q122" s="227">
        <f>ROUND(E122*P122,2)</f>
        <v>0</v>
      </c>
      <c r="R122" s="227"/>
      <c r="S122" s="227" t="s">
        <v>150</v>
      </c>
      <c r="T122" s="227" t="s">
        <v>150</v>
      </c>
      <c r="U122" s="227">
        <v>0.36000000000000004</v>
      </c>
      <c r="V122" s="227">
        <f>ROUND(E122*U122,2)</f>
        <v>19.440000000000001</v>
      </c>
      <c r="W122" s="22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 t="s">
        <v>163</v>
      </c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</row>
    <row r="123" spans="1:60" outlineLevel="1" x14ac:dyDescent="0.25">
      <c r="A123" s="224"/>
      <c r="B123" s="225"/>
      <c r="C123" s="260" t="s">
        <v>284</v>
      </c>
      <c r="D123" s="229"/>
      <c r="E123" s="230">
        <v>54</v>
      </c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 t="s">
        <v>153</v>
      </c>
      <c r="AH123" s="207">
        <v>5</v>
      </c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</row>
    <row r="124" spans="1:60" ht="13" x14ac:dyDescent="0.25">
      <c r="A124" s="232" t="s">
        <v>145</v>
      </c>
      <c r="B124" s="233" t="s">
        <v>78</v>
      </c>
      <c r="C124" s="258" t="s">
        <v>79</v>
      </c>
      <c r="D124" s="234"/>
      <c r="E124" s="235"/>
      <c r="F124" s="236"/>
      <c r="G124" s="237">
        <f>SUMIF(AG125:AG142,"&lt;&gt;NOR",G125:G142)</f>
        <v>0</v>
      </c>
      <c r="H124" s="231"/>
      <c r="I124" s="231">
        <f>SUM(I125:I142)</f>
        <v>0</v>
      </c>
      <c r="J124" s="231"/>
      <c r="K124" s="231">
        <f>SUM(K125:K142)</f>
        <v>0</v>
      </c>
      <c r="L124" s="231"/>
      <c r="M124" s="231">
        <f>SUM(M125:M142)</f>
        <v>0</v>
      </c>
      <c r="N124" s="231"/>
      <c r="O124" s="231">
        <f>SUM(O125:O142)</f>
        <v>74.239999999999995</v>
      </c>
      <c r="P124" s="231"/>
      <c r="Q124" s="231">
        <f>SUM(Q125:Q142)</f>
        <v>0</v>
      </c>
      <c r="R124" s="231"/>
      <c r="S124" s="231"/>
      <c r="T124" s="231"/>
      <c r="U124" s="231"/>
      <c r="V124" s="231">
        <f>SUM(V125:V142)</f>
        <v>1094.6799999999998</v>
      </c>
      <c r="W124" s="231"/>
      <c r="AG124" t="s">
        <v>146</v>
      </c>
    </row>
    <row r="125" spans="1:60" outlineLevel="1" x14ac:dyDescent="0.25">
      <c r="A125" s="242">
        <v>28</v>
      </c>
      <c r="B125" s="243" t="s">
        <v>285</v>
      </c>
      <c r="C125" s="259" t="s">
        <v>286</v>
      </c>
      <c r="D125" s="244" t="s">
        <v>149</v>
      </c>
      <c r="E125" s="245">
        <v>3912.7200000000003</v>
      </c>
      <c r="F125" s="246"/>
      <c r="G125" s="247">
        <f>ROUND(E125*F125,2)</f>
        <v>0</v>
      </c>
      <c r="H125" s="228"/>
      <c r="I125" s="227">
        <f>ROUND(E125*H125,2)</f>
        <v>0</v>
      </c>
      <c r="J125" s="228"/>
      <c r="K125" s="227">
        <f>ROUND(E125*J125,2)</f>
        <v>0</v>
      </c>
      <c r="L125" s="227">
        <v>15</v>
      </c>
      <c r="M125" s="227">
        <f>G125*(1+L125/100)</f>
        <v>0</v>
      </c>
      <c r="N125" s="227">
        <v>1.8380000000000001E-2</v>
      </c>
      <c r="O125" s="227">
        <f>ROUND(E125*N125,2)</f>
        <v>71.92</v>
      </c>
      <c r="P125" s="227">
        <v>0</v>
      </c>
      <c r="Q125" s="227">
        <f>ROUND(E125*P125,2)</f>
        <v>0</v>
      </c>
      <c r="R125" s="227"/>
      <c r="S125" s="227" t="s">
        <v>150</v>
      </c>
      <c r="T125" s="227" t="s">
        <v>150</v>
      </c>
      <c r="U125" s="227">
        <v>0.12300000000000001</v>
      </c>
      <c r="V125" s="227">
        <f>ROUND(E125*U125,2)</f>
        <v>481.26</v>
      </c>
      <c r="W125" s="22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163</v>
      </c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outlineLevel="1" x14ac:dyDescent="0.25">
      <c r="A126" s="224"/>
      <c r="B126" s="225"/>
      <c r="C126" s="260" t="s">
        <v>287</v>
      </c>
      <c r="D126" s="229"/>
      <c r="E126" s="230">
        <v>3912.7200000000003</v>
      </c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 t="s">
        <v>153</v>
      </c>
      <c r="AH126" s="207">
        <v>0</v>
      </c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</row>
    <row r="127" spans="1:60" ht="20" outlineLevel="1" x14ac:dyDescent="0.25">
      <c r="A127" s="242">
        <v>29</v>
      </c>
      <c r="B127" s="243" t="s">
        <v>288</v>
      </c>
      <c r="C127" s="259" t="s">
        <v>289</v>
      </c>
      <c r="D127" s="244" t="s">
        <v>149</v>
      </c>
      <c r="E127" s="245">
        <v>23476.320000000003</v>
      </c>
      <c r="F127" s="246"/>
      <c r="G127" s="247">
        <f>ROUND(E127*F127,2)</f>
        <v>0</v>
      </c>
      <c r="H127" s="228"/>
      <c r="I127" s="227">
        <f>ROUND(E127*H127,2)</f>
        <v>0</v>
      </c>
      <c r="J127" s="228"/>
      <c r="K127" s="227">
        <f>ROUND(E127*J127,2)</f>
        <v>0</v>
      </c>
      <c r="L127" s="227">
        <v>15</v>
      </c>
      <c r="M127" s="227">
        <f>G127*(1+L127/100)</f>
        <v>0</v>
      </c>
      <c r="N127" s="227">
        <v>0</v>
      </c>
      <c r="O127" s="227">
        <f>ROUND(E127*N127,2)</f>
        <v>0</v>
      </c>
      <c r="P127" s="227">
        <v>0</v>
      </c>
      <c r="Q127" s="227">
        <f>ROUND(E127*P127,2)</f>
        <v>0</v>
      </c>
      <c r="R127" s="227"/>
      <c r="S127" s="227" t="s">
        <v>150</v>
      </c>
      <c r="T127" s="227" t="s">
        <v>150</v>
      </c>
      <c r="U127" s="227">
        <v>0</v>
      </c>
      <c r="V127" s="227">
        <f>ROUND(E127*U127,2)</f>
        <v>0</v>
      </c>
      <c r="W127" s="22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163</v>
      </c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</row>
    <row r="128" spans="1:60" outlineLevel="1" x14ac:dyDescent="0.25">
      <c r="A128" s="224"/>
      <c r="B128" s="225"/>
      <c r="C128" s="260" t="s">
        <v>290</v>
      </c>
      <c r="D128" s="229"/>
      <c r="E128" s="230">
        <v>23476.320000000003</v>
      </c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153</v>
      </c>
      <c r="AH128" s="207">
        <v>5</v>
      </c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outlineLevel="1" x14ac:dyDescent="0.25">
      <c r="A129" s="242">
        <v>30</v>
      </c>
      <c r="B129" s="243" t="s">
        <v>291</v>
      </c>
      <c r="C129" s="259" t="s">
        <v>292</v>
      </c>
      <c r="D129" s="244" t="s">
        <v>149</v>
      </c>
      <c r="E129" s="245">
        <v>3912.7200000000003</v>
      </c>
      <c r="F129" s="246"/>
      <c r="G129" s="247">
        <f>ROUND(E129*F129,2)</f>
        <v>0</v>
      </c>
      <c r="H129" s="228"/>
      <c r="I129" s="227">
        <f>ROUND(E129*H129,2)</f>
        <v>0</v>
      </c>
      <c r="J129" s="228"/>
      <c r="K129" s="227">
        <f>ROUND(E129*J129,2)</f>
        <v>0</v>
      </c>
      <c r="L129" s="227">
        <v>15</v>
      </c>
      <c r="M129" s="227">
        <f>G129*(1+L129/100)</f>
        <v>0</v>
      </c>
      <c r="N129" s="227">
        <v>0</v>
      </c>
      <c r="O129" s="227">
        <f>ROUND(E129*N129,2)</f>
        <v>0</v>
      </c>
      <c r="P129" s="227">
        <v>0</v>
      </c>
      <c r="Q129" s="227">
        <f>ROUND(E129*P129,2)</f>
        <v>0</v>
      </c>
      <c r="R129" s="227"/>
      <c r="S129" s="227" t="s">
        <v>150</v>
      </c>
      <c r="T129" s="227" t="s">
        <v>150</v>
      </c>
      <c r="U129" s="227">
        <v>0.10500000000000001</v>
      </c>
      <c r="V129" s="227">
        <f>ROUND(E129*U129,2)</f>
        <v>410.84</v>
      </c>
      <c r="W129" s="22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163</v>
      </c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outlineLevel="1" x14ac:dyDescent="0.25">
      <c r="A130" s="224"/>
      <c r="B130" s="225"/>
      <c r="C130" s="260" t="s">
        <v>293</v>
      </c>
      <c r="D130" s="229"/>
      <c r="E130" s="230">
        <v>3912.7200000000003</v>
      </c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 t="s">
        <v>153</v>
      </c>
      <c r="AH130" s="207">
        <v>5</v>
      </c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</row>
    <row r="131" spans="1:60" outlineLevel="1" x14ac:dyDescent="0.25">
      <c r="A131" s="242">
        <v>31</v>
      </c>
      <c r="B131" s="243" t="s">
        <v>294</v>
      </c>
      <c r="C131" s="259" t="s">
        <v>295</v>
      </c>
      <c r="D131" s="244" t="s">
        <v>149</v>
      </c>
      <c r="E131" s="245">
        <v>3912.7200000000003</v>
      </c>
      <c r="F131" s="246"/>
      <c r="G131" s="247">
        <f>ROUND(E131*F131,2)</f>
        <v>0</v>
      </c>
      <c r="H131" s="228"/>
      <c r="I131" s="227">
        <f>ROUND(E131*H131,2)</f>
        <v>0</v>
      </c>
      <c r="J131" s="228"/>
      <c r="K131" s="227">
        <f>ROUND(E131*J131,2)</f>
        <v>0</v>
      </c>
      <c r="L131" s="227">
        <v>15</v>
      </c>
      <c r="M131" s="227">
        <f>G131*(1+L131/100)</f>
        <v>0</v>
      </c>
      <c r="N131" s="227">
        <v>0</v>
      </c>
      <c r="O131" s="227">
        <f>ROUND(E131*N131,2)</f>
        <v>0</v>
      </c>
      <c r="P131" s="227">
        <v>0</v>
      </c>
      <c r="Q131" s="227">
        <f>ROUND(E131*P131,2)</f>
        <v>0</v>
      </c>
      <c r="R131" s="227"/>
      <c r="S131" s="227" t="s">
        <v>150</v>
      </c>
      <c r="T131" s="227" t="s">
        <v>150</v>
      </c>
      <c r="U131" s="227">
        <v>3.0300000000000001E-2</v>
      </c>
      <c r="V131" s="227">
        <f>ROUND(E131*U131,2)</f>
        <v>118.56</v>
      </c>
      <c r="W131" s="22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163</v>
      </c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outlineLevel="1" x14ac:dyDescent="0.25">
      <c r="A132" s="224"/>
      <c r="B132" s="225"/>
      <c r="C132" s="260" t="s">
        <v>293</v>
      </c>
      <c r="D132" s="229"/>
      <c r="E132" s="230">
        <v>3912.7200000000003</v>
      </c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 t="s">
        <v>153</v>
      </c>
      <c r="AH132" s="207">
        <v>5</v>
      </c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</row>
    <row r="133" spans="1:60" outlineLevel="1" x14ac:dyDescent="0.25">
      <c r="A133" s="242">
        <v>32</v>
      </c>
      <c r="B133" s="243" t="s">
        <v>296</v>
      </c>
      <c r="C133" s="259" t="s">
        <v>297</v>
      </c>
      <c r="D133" s="244" t="s">
        <v>149</v>
      </c>
      <c r="E133" s="245">
        <v>23476.320000000003</v>
      </c>
      <c r="F133" s="246"/>
      <c r="G133" s="247">
        <f>ROUND(E133*F133,2)</f>
        <v>0</v>
      </c>
      <c r="H133" s="228"/>
      <c r="I133" s="227">
        <f>ROUND(E133*H133,2)</f>
        <v>0</v>
      </c>
      <c r="J133" s="228"/>
      <c r="K133" s="227">
        <f>ROUND(E133*J133,2)</f>
        <v>0</v>
      </c>
      <c r="L133" s="227">
        <v>15</v>
      </c>
      <c r="M133" s="227">
        <f>G133*(1+L133/100)</f>
        <v>0</v>
      </c>
      <c r="N133" s="227">
        <v>5.0000000000000002E-5</v>
      </c>
      <c r="O133" s="227">
        <f>ROUND(E133*N133,2)</f>
        <v>1.17</v>
      </c>
      <c r="P133" s="227">
        <v>0</v>
      </c>
      <c r="Q133" s="227">
        <f>ROUND(E133*P133,2)</f>
        <v>0</v>
      </c>
      <c r="R133" s="227"/>
      <c r="S133" s="227" t="s">
        <v>150</v>
      </c>
      <c r="T133" s="227" t="s">
        <v>150</v>
      </c>
      <c r="U133" s="227">
        <v>0</v>
      </c>
      <c r="V133" s="227">
        <f>ROUND(E133*U133,2)</f>
        <v>0</v>
      </c>
      <c r="W133" s="22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 t="s">
        <v>163</v>
      </c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</row>
    <row r="134" spans="1:60" outlineLevel="1" x14ac:dyDescent="0.25">
      <c r="A134" s="224"/>
      <c r="B134" s="225"/>
      <c r="C134" s="260" t="s">
        <v>298</v>
      </c>
      <c r="D134" s="229"/>
      <c r="E134" s="230">
        <v>23476.320000000003</v>
      </c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 t="s">
        <v>153</v>
      </c>
      <c r="AH134" s="207">
        <v>5</v>
      </c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</row>
    <row r="135" spans="1:60" outlineLevel="1" x14ac:dyDescent="0.25">
      <c r="A135" s="242">
        <v>33</v>
      </c>
      <c r="B135" s="243" t="s">
        <v>299</v>
      </c>
      <c r="C135" s="259" t="s">
        <v>300</v>
      </c>
      <c r="D135" s="244" t="s">
        <v>149</v>
      </c>
      <c r="E135" s="245">
        <v>3912.7200000000003</v>
      </c>
      <c r="F135" s="246"/>
      <c r="G135" s="247">
        <f>ROUND(E135*F135,2)</f>
        <v>0</v>
      </c>
      <c r="H135" s="228"/>
      <c r="I135" s="227">
        <f>ROUND(E135*H135,2)</f>
        <v>0</v>
      </c>
      <c r="J135" s="228"/>
      <c r="K135" s="227">
        <f>ROUND(E135*J135,2)</f>
        <v>0</v>
      </c>
      <c r="L135" s="227">
        <v>15</v>
      </c>
      <c r="M135" s="227">
        <f>G135*(1+L135/100)</f>
        <v>0</v>
      </c>
      <c r="N135" s="227">
        <v>0</v>
      </c>
      <c r="O135" s="227">
        <f>ROUND(E135*N135,2)</f>
        <v>0</v>
      </c>
      <c r="P135" s="227">
        <v>0</v>
      </c>
      <c r="Q135" s="227">
        <f>ROUND(E135*P135,2)</f>
        <v>0</v>
      </c>
      <c r="R135" s="227"/>
      <c r="S135" s="227" t="s">
        <v>150</v>
      </c>
      <c r="T135" s="227" t="s">
        <v>150</v>
      </c>
      <c r="U135" s="227">
        <v>1.8000000000000002E-2</v>
      </c>
      <c r="V135" s="227">
        <f>ROUND(E135*U135,2)</f>
        <v>70.430000000000007</v>
      </c>
      <c r="W135" s="22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163</v>
      </c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outlineLevel="1" x14ac:dyDescent="0.25">
      <c r="A136" s="224"/>
      <c r="B136" s="225"/>
      <c r="C136" s="260" t="s">
        <v>301</v>
      </c>
      <c r="D136" s="229"/>
      <c r="E136" s="230">
        <v>3912.7200000000003</v>
      </c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 t="s">
        <v>153</v>
      </c>
      <c r="AH136" s="207">
        <v>5</v>
      </c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</row>
    <row r="137" spans="1:60" outlineLevel="1" x14ac:dyDescent="0.25">
      <c r="A137" s="242">
        <v>34</v>
      </c>
      <c r="B137" s="243" t="s">
        <v>302</v>
      </c>
      <c r="C137" s="259" t="s">
        <v>303</v>
      </c>
      <c r="D137" s="244" t="s">
        <v>304</v>
      </c>
      <c r="E137" s="245">
        <v>30</v>
      </c>
      <c r="F137" s="246"/>
      <c r="G137" s="247">
        <f>ROUND(E137*F137,2)</f>
        <v>0</v>
      </c>
      <c r="H137" s="228"/>
      <c r="I137" s="227">
        <f>ROUND(E137*H137,2)</f>
        <v>0</v>
      </c>
      <c r="J137" s="228"/>
      <c r="K137" s="227">
        <f>ROUND(E137*J137,2)</f>
        <v>0</v>
      </c>
      <c r="L137" s="227">
        <v>15</v>
      </c>
      <c r="M137" s="227">
        <f>G137*(1+L137/100)</f>
        <v>0</v>
      </c>
      <c r="N137" s="227">
        <v>2.4820000000000002E-2</v>
      </c>
      <c r="O137" s="227">
        <f>ROUND(E137*N137,2)</f>
        <v>0.74</v>
      </c>
      <c r="P137" s="227">
        <v>0</v>
      </c>
      <c r="Q137" s="227">
        <f>ROUND(E137*P137,2)</f>
        <v>0</v>
      </c>
      <c r="R137" s="227"/>
      <c r="S137" s="227" t="s">
        <v>150</v>
      </c>
      <c r="T137" s="227" t="s">
        <v>150</v>
      </c>
      <c r="U137" s="227">
        <v>0.23900000000000002</v>
      </c>
      <c r="V137" s="227">
        <f>ROUND(E137*U137,2)</f>
        <v>7.17</v>
      </c>
      <c r="W137" s="22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163</v>
      </c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60" outlineLevel="1" x14ac:dyDescent="0.25">
      <c r="A138" s="224"/>
      <c r="B138" s="225"/>
      <c r="C138" s="260" t="s">
        <v>305</v>
      </c>
      <c r="D138" s="229"/>
      <c r="E138" s="230">
        <v>30</v>
      </c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 t="s">
        <v>153</v>
      </c>
      <c r="AH138" s="207">
        <v>0</v>
      </c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</row>
    <row r="139" spans="1:60" outlineLevel="1" x14ac:dyDescent="0.25">
      <c r="A139" s="242">
        <v>35</v>
      </c>
      <c r="B139" s="243" t="s">
        <v>306</v>
      </c>
      <c r="C139" s="259" t="s">
        <v>307</v>
      </c>
      <c r="D139" s="244" t="s">
        <v>304</v>
      </c>
      <c r="E139" s="245">
        <v>180</v>
      </c>
      <c r="F139" s="246"/>
      <c r="G139" s="247">
        <f>ROUND(E139*F139,2)</f>
        <v>0</v>
      </c>
      <c r="H139" s="228"/>
      <c r="I139" s="227">
        <f>ROUND(E139*H139,2)</f>
        <v>0</v>
      </c>
      <c r="J139" s="228"/>
      <c r="K139" s="227">
        <f>ROUND(E139*J139,2)</f>
        <v>0</v>
      </c>
      <c r="L139" s="227">
        <v>15</v>
      </c>
      <c r="M139" s="227">
        <f>G139*(1+L139/100)</f>
        <v>0</v>
      </c>
      <c r="N139" s="227">
        <v>2.2500000000000003E-3</v>
      </c>
      <c r="O139" s="227">
        <f>ROUND(E139*N139,2)</f>
        <v>0.41</v>
      </c>
      <c r="P139" s="227">
        <v>0</v>
      </c>
      <c r="Q139" s="227">
        <f>ROUND(E139*P139,2)</f>
        <v>0</v>
      </c>
      <c r="R139" s="227"/>
      <c r="S139" s="227" t="s">
        <v>150</v>
      </c>
      <c r="T139" s="227" t="s">
        <v>150</v>
      </c>
      <c r="U139" s="227">
        <v>0.01</v>
      </c>
      <c r="V139" s="227">
        <f>ROUND(E139*U139,2)</f>
        <v>1.8</v>
      </c>
      <c r="W139" s="22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163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60" outlineLevel="1" x14ac:dyDescent="0.25">
      <c r="A140" s="224"/>
      <c r="B140" s="225"/>
      <c r="C140" s="260" t="s">
        <v>308</v>
      </c>
      <c r="D140" s="229"/>
      <c r="E140" s="230">
        <v>180</v>
      </c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 t="s">
        <v>153</v>
      </c>
      <c r="AH140" s="207">
        <v>5</v>
      </c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</row>
    <row r="141" spans="1:60" outlineLevel="1" x14ac:dyDescent="0.25">
      <c r="A141" s="242">
        <v>36</v>
      </c>
      <c r="B141" s="243" t="s">
        <v>309</v>
      </c>
      <c r="C141" s="259" t="s">
        <v>310</v>
      </c>
      <c r="D141" s="244" t="s">
        <v>304</v>
      </c>
      <c r="E141" s="245">
        <v>30</v>
      </c>
      <c r="F141" s="246"/>
      <c r="G141" s="247">
        <f>ROUND(E141*F141,2)</f>
        <v>0</v>
      </c>
      <c r="H141" s="228"/>
      <c r="I141" s="227">
        <f>ROUND(E141*H141,2)</f>
        <v>0</v>
      </c>
      <c r="J141" s="228"/>
      <c r="K141" s="227">
        <f>ROUND(E141*J141,2)</f>
        <v>0</v>
      </c>
      <c r="L141" s="227">
        <v>15</v>
      </c>
      <c r="M141" s="227">
        <f>G141*(1+L141/100)</f>
        <v>0</v>
      </c>
      <c r="N141" s="227">
        <v>0</v>
      </c>
      <c r="O141" s="227">
        <f>ROUND(E141*N141,2)</f>
        <v>0</v>
      </c>
      <c r="P141" s="227">
        <v>0</v>
      </c>
      <c r="Q141" s="227">
        <f>ROUND(E141*P141,2)</f>
        <v>0</v>
      </c>
      <c r="R141" s="227"/>
      <c r="S141" s="227" t="s">
        <v>150</v>
      </c>
      <c r="T141" s="227" t="s">
        <v>150</v>
      </c>
      <c r="U141" s="227">
        <v>0.15400000000000003</v>
      </c>
      <c r="V141" s="227">
        <f>ROUND(E141*U141,2)</f>
        <v>4.62</v>
      </c>
      <c r="W141" s="22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163</v>
      </c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outlineLevel="1" x14ac:dyDescent="0.25">
      <c r="A142" s="224"/>
      <c r="B142" s="225"/>
      <c r="C142" s="260" t="s">
        <v>311</v>
      </c>
      <c r="D142" s="229"/>
      <c r="E142" s="230">
        <v>30</v>
      </c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153</v>
      </c>
      <c r="AH142" s="207">
        <v>5</v>
      </c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ht="26" x14ac:dyDescent="0.25">
      <c r="A143" s="232" t="s">
        <v>145</v>
      </c>
      <c r="B143" s="233" t="s">
        <v>80</v>
      </c>
      <c r="C143" s="258" t="s">
        <v>82</v>
      </c>
      <c r="D143" s="234"/>
      <c r="E143" s="235"/>
      <c r="F143" s="236"/>
      <c r="G143" s="237">
        <f>SUMIF(AG144:AG152,"&lt;&gt;NOR",G144:G152)</f>
        <v>0</v>
      </c>
      <c r="H143" s="231"/>
      <c r="I143" s="231">
        <f>SUM(I144:I152)</f>
        <v>0</v>
      </c>
      <c r="J143" s="231"/>
      <c r="K143" s="231">
        <f>SUM(K144:K152)</f>
        <v>0</v>
      </c>
      <c r="L143" s="231"/>
      <c r="M143" s="231">
        <f>SUM(M144:M152)</f>
        <v>0</v>
      </c>
      <c r="N143" s="231"/>
      <c r="O143" s="231">
        <f>SUM(O144:O152)</f>
        <v>0</v>
      </c>
      <c r="P143" s="231"/>
      <c r="Q143" s="231">
        <f>SUM(Q144:Q152)</f>
        <v>0</v>
      </c>
      <c r="R143" s="231"/>
      <c r="S143" s="231"/>
      <c r="T143" s="231"/>
      <c r="U143" s="231"/>
      <c r="V143" s="231">
        <f>SUM(V144:V152)</f>
        <v>54</v>
      </c>
      <c r="W143" s="231"/>
      <c r="AG143" t="s">
        <v>146</v>
      </c>
    </row>
    <row r="144" spans="1:60" outlineLevel="1" x14ac:dyDescent="0.25">
      <c r="A144" s="242">
        <v>37</v>
      </c>
      <c r="B144" s="243" t="s">
        <v>312</v>
      </c>
      <c r="C144" s="259" t="s">
        <v>313</v>
      </c>
      <c r="D144" s="244" t="s">
        <v>314</v>
      </c>
      <c r="E144" s="245">
        <v>72</v>
      </c>
      <c r="F144" s="246"/>
      <c r="G144" s="247">
        <f>ROUND(E144*F144,2)</f>
        <v>0</v>
      </c>
      <c r="H144" s="228"/>
      <c r="I144" s="227">
        <f>ROUND(E144*H144,2)</f>
        <v>0</v>
      </c>
      <c r="J144" s="228"/>
      <c r="K144" s="227">
        <f>ROUND(E144*J144,2)</f>
        <v>0</v>
      </c>
      <c r="L144" s="227">
        <v>15</v>
      </c>
      <c r="M144" s="227">
        <f>G144*(1+L144/100)</f>
        <v>0</v>
      </c>
      <c r="N144" s="227">
        <v>0</v>
      </c>
      <c r="O144" s="227">
        <f>ROUND(E144*N144,2)</f>
        <v>0</v>
      </c>
      <c r="P144" s="227">
        <v>0</v>
      </c>
      <c r="Q144" s="227">
        <f>ROUND(E144*P144,2)</f>
        <v>0</v>
      </c>
      <c r="R144" s="227"/>
      <c r="S144" s="227" t="s">
        <v>150</v>
      </c>
      <c r="T144" s="227" t="s">
        <v>150</v>
      </c>
      <c r="U144" s="227">
        <v>0.75</v>
      </c>
      <c r="V144" s="227">
        <f>ROUND(E144*U144,2)</f>
        <v>54</v>
      </c>
      <c r="W144" s="22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163</v>
      </c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outlineLevel="1" x14ac:dyDescent="0.25">
      <c r="A145" s="224"/>
      <c r="B145" s="225"/>
      <c r="C145" s="260" t="s">
        <v>315</v>
      </c>
      <c r="D145" s="229"/>
      <c r="E145" s="230">
        <v>72</v>
      </c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153</v>
      </c>
      <c r="AH145" s="207">
        <v>0</v>
      </c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outlineLevel="1" x14ac:dyDescent="0.25">
      <c r="A146" s="242">
        <v>38</v>
      </c>
      <c r="B146" s="243" t="s">
        <v>316</v>
      </c>
      <c r="C146" s="259" t="s">
        <v>317</v>
      </c>
      <c r="D146" s="244" t="s">
        <v>318</v>
      </c>
      <c r="E146" s="245">
        <v>4</v>
      </c>
      <c r="F146" s="246"/>
      <c r="G146" s="247">
        <f>ROUND(E146*F146,2)</f>
        <v>0</v>
      </c>
      <c r="H146" s="228"/>
      <c r="I146" s="227">
        <f>ROUND(E146*H146,2)</f>
        <v>0</v>
      </c>
      <c r="J146" s="228"/>
      <c r="K146" s="227">
        <f>ROUND(E146*J146,2)</f>
        <v>0</v>
      </c>
      <c r="L146" s="227">
        <v>15</v>
      </c>
      <c r="M146" s="227">
        <f>G146*(1+L146/100)</f>
        <v>0</v>
      </c>
      <c r="N146" s="227">
        <v>0</v>
      </c>
      <c r="O146" s="227">
        <f>ROUND(E146*N146,2)</f>
        <v>0</v>
      </c>
      <c r="P146" s="227">
        <v>0</v>
      </c>
      <c r="Q146" s="227">
        <f>ROUND(E146*P146,2)</f>
        <v>0</v>
      </c>
      <c r="R146" s="227"/>
      <c r="S146" s="227" t="s">
        <v>186</v>
      </c>
      <c r="T146" s="227" t="s">
        <v>187</v>
      </c>
      <c r="U146" s="227">
        <v>0</v>
      </c>
      <c r="V146" s="227">
        <f>ROUND(E146*U146,2)</f>
        <v>0</v>
      </c>
      <c r="W146" s="22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163</v>
      </c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outlineLevel="1" x14ac:dyDescent="0.25">
      <c r="A147" s="224"/>
      <c r="B147" s="225"/>
      <c r="C147" s="261" t="s">
        <v>319</v>
      </c>
      <c r="D147" s="248"/>
      <c r="E147" s="248"/>
      <c r="F147" s="248"/>
      <c r="G147" s="248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189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</row>
    <row r="148" spans="1:60" outlineLevel="1" x14ac:dyDescent="0.25">
      <c r="A148" s="224"/>
      <c r="B148" s="225"/>
      <c r="C148" s="262" t="s">
        <v>320</v>
      </c>
      <c r="D148" s="249"/>
      <c r="E148" s="249"/>
      <c r="F148" s="249"/>
      <c r="G148" s="249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189</v>
      </c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outlineLevel="1" x14ac:dyDescent="0.25">
      <c r="A149" s="224"/>
      <c r="B149" s="225"/>
      <c r="C149" s="262" t="s">
        <v>321</v>
      </c>
      <c r="D149" s="249"/>
      <c r="E149" s="249"/>
      <c r="F149" s="249"/>
      <c r="G149" s="249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189</v>
      </c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</row>
    <row r="150" spans="1:60" outlineLevel="1" x14ac:dyDescent="0.25">
      <c r="A150" s="224"/>
      <c r="B150" s="225"/>
      <c r="C150" s="262" t="s">
        <v>322</v>
      </c>
      <c r="D150" s="249"/>
      <c r="E150" s="249"/>
      <c r="F150" s="249"/>
      <c r="G150" s="249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189</v>
      </c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60" outlineLevel="1" x14ac:dyDescent="0.25">
      <c r="A151" s="224"/>
      <c r="B151" s="225"/>
      <c r="C151" s="262" t="s">
        <v>323</v>
      </c>
      <c r="D151" s="249"/>
      <c r="E151" s="249"/>
      <c r="F151" s="249"/>
      <c r="G151" s="249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 t="s">
        <v>189</v>
      </c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</row>
    <row r="152" spans="1:60" outlineLevel="1" x14ac:dyDescent="0.25">
      <c r="A152" s="250">
        <v>39</v>
      </c>
      <c r="B152" s="251" t="s">
        <v>324</v>
      </c>
      <c r="C152" s="263" t="s">
        <v>325</v>
      </c>
      <c r="D152" s="252" t="s">
        <v>318</v>
      </c>
      <c r="E152" s="253">
        <v>72</v>
      </c>
      <c r="F152" s="254"/>
      <c r="G152" s="255">
        <f>ROUND(E152*F152,2)</f>
        <v>0</v>
      </c>
      <c r="H152" s="228"/>
      <c r="I152" s="227">
        <f>ROUND(E152*H152,2)</f>
        <v>0</v>
      </c>
      <c r="J152" s="228"/>
      <c r="K152" s="227">
        <f>ROUND(E152*J152,2)</f>
        <v>0</v>
      </c>
      <c r="L152" s="227">
        <v>15</v>
      </c>
      <c r="M152" s="227">
        <f>G152*(1+L152/100)</f>
        <v>0</v>
      </c>
      <c r="N152" s="227">
        <v>0</v>
      </c>
      <c r="O152" s="227">
        <f>ROUND(E152*N152,2)</f>
        <v>0</v>
      </c>
      <c r="P152" s="227">
        <v>0</v>
      </c>
      <c r="Q152" s="227">
        <f>ROUND(E152*P152,2)</f>
        <v>0</v>
      </c>
      <c r="R152" s="227"/>
      <c r="S152" s="227" t="s">
        <v>186</v>
      </c>
      <c r="T152" s="227" t="s">
        <v>326</v>
      </c>
      <c r="U152" s="227">
        <v>0</v>
      </c>
      <c r="V152" s="227">
        <f>ROUND(E152*U152,2)</f>
        <v>0</v>
      </c>
      <c r="W152" s="22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327</v>
      </c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60" ht="13" x14ac:dyDescent="0.25">
      <c r="A153" s="232" t="s">
        <v>145</v>
      </c>
      <c r="B153" s="233" t="s">
        <v>83</v>
      </c>
      <c r="C153" s="258" t="s">
        <v>84</v>
      </c>
      <c r="D153" s="234"/>
      <c r="E153" s="235"/>
      <c r="F153" s="236"/>
      <c r="G153" s="237">
        <f>SUMIF(AG154:AG176,"&lt;&gt;NOR",G154:G176)</f>
        <v>0</v>
      </c>
      <c r="H153" s="231"/>
      <c r="I153" s="231">
        <f>SUM(I154:I176)</f>
        <v>0</v>
      </c>
      <c r="J153" s="231"/>
      <c r="K153" s="231">
        <f>SUM(K154:K176)</f>
        <v>0</v>
      </c>
      <c r="L153" s="231"/>
      <c r="M153" s="231">
        <f>SUM(M154:M176)</f>
        <v>0</v>
      </c>
      <c r="N153" s="231"/>
      <c r="O153" s="231">
        <f>SUM(O154:O176)</f>
        <v>0.12000000000000001</v>
      </c>
      <c r="P153" s="231"/>
      <c r="Q153" s="231">
        <f>SUM(Q154:Q176)</f>
        <v>94.43</v>
      </c>
      <c r="R153" s="231"/>
      <c r="S153" s="231"/>
      <c r="T153" s="231"/>
      <c r="U153" s="231"/>
      <c r="V153" s="231">
        <f>SUM(V154:V176)</f>
        <v>796.29</v>
      </c>
      <c r="W153" s="231"/>
      <c r="AG153" t="s">
        <v>146</v>
      </c>
    </row>
    <row r="154" spans="1:60" outlineLevel="1" x14ac:dyDescent="0.25">
      <c r="A154" s="242">
        <v>40</v>
      </c>
      <c r="B154" s="243" t="s">
        <v>328</v>
      </c>
      <c r="C154" s="259" t="s">
        <v>329</v>
      </c>
      <c r="D154" s="244" t="s">
        <v>149</v>
      </c>
      <c r="E154" s="245">
        <v>133.69500000000002</v>
      </c>
      <c r="F154" s="246"/>
      <c r="G154" s="247">
        <f>ROUND(E154*F154,2)</f>
        <v>0</v>
      </c>
      <c r="H154" s="228"/>
      <c r="I154" s="227">
        <f>ROUND(E154*H154,2)</f>
        <v>0</v>
      </c>
      <c r="J154" s="228"/>
      <c r="K154" s="227">
        <f>ROUND(E154*J154,2)</f>
        <v>0</v>
      </c>
      <c r="L154" s="227">
        <v>15</v>
      </c>
      <c r="M154" s="227">
        <f>G154*(1+L154/100)</f>
        <v>0</v>
      </c>
      <c r="N154" s="227">
        <v>0</v>
      </c>
      <c r="O154" s="227">
        <f>ROUND(E154*N154,2)</f>
        <v>0</v>
      </c>
      <c r="P154" s="227">
        <v>0.13800000000000001</v>
      </c>
      <c r="Q154" s="227">
        <f>ROUND(E154*P154,2)</f>
        <v>18.45</v>
      </c>
      <c r="R154" s="227"/>
      <c r="S154" s="227" t="s">
        <v>150</v>
      </c>
      <c r="T154" s="227" t="s">
        <v>150</v>
      </c>
      <c r="U154" s="227">
        <v>0.16</v>
      </c>
      <c r="V154" s="227">
        <f>ROUND(E154*U154,2)</f>
        <v>21.39</v>
      </c>
      <c r="W154" s="22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 t="s">
        <v>163</v>
      </c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</row>
    <row r="155" spans="1:60" outlineLevel="1" x14ac:dyDescent="0.25">
      <c r="A155" s="224"/>
      <c r="B155" s="225"/>
      <c r="C155" s="260" t="s">
        <v>330</v>
      </c>
      <c r="D155" s="229"/>
      <c r="E155" s="230">
        <v>133.69500000000002</v>
      </c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 t="s">
        <v>153</v>
      </c>
      <c r="AH155" s="207">
        <v>0</v>
      </c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</row>
    <row r="156" spans="1:60" ht="20" outlineLevel="1" x14ac:dyDescent="0.25">
      <c r="A156" s="242">
        <v>41</v>
      </c>
      <c r="B156" s="243" t="s">
        <v>331</v>
      </c>
      <c r="C156" s="259" t="s">
        <v>332</v>
      </c>
      <c r="D156" s="244" t="s">
        <v>149</v>
      </c>
      <c r="E156" s="245">
        <v>54</v>
      </c>
      <c r="F156" s="246"/>
      <c r="G156" s="247">
        <f>ROUND(E156*F156,2)</f>
        <v>0</v>
      </c>
      <c r="H156" s="228"/>
      <c r="I156" s="227">
        <f>ROUND(E156*H156,2)</f>
        <v>0</v>
      </c>
      <c r="J156" s="228"/>
      <c r="K156" s="227">
        <f>ROUND(E156*J156,2)</f>
        <v>0</v>
      </c>
      <c r="L156" s="227">
        <v>15</v>
      </c>
      <c r="M156" s="227">
        <f>G156*(1+L156/100)</f>
        <v>0</v>
      </c>
      <c r="N156" s="227">
        <v>0</v>
      </c>
      <c r="O156" s="227">
        <f>ROUND(E156*N156,2)</f>
        <v>0</v>
      </c>
      <c r="P156" s="227">
        <v>0.02</v>
      </c>
      <c r="Q156" s="227">
        <f>ROUND(E156*P156,2)</f>
        <v>1.08</v>
      </c>
      <c r="R156" s="227"/>
      <c r="S156" s="227" t="s">
        <v>150</v>
      </c>
      <c r="T156" s="227" t="s">
        <v>150</v>
      </c>
      <c r="U156" s="227">
        <v>0.23</v>
      </c>
      <c r="V156" s="227">
        <f>ROUND(E156*U156,2)</f>
        <v>12.42</v>
      </c>
      <c r="W156" s="22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163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outlineLevel="1" x14ac:dyDescent="0.25">
      <c r="A157" s="224"/>
      <c r="B157" s="225"/>
      <c r="C157" s="260" t="s">
        <v>276</v>
      </c>
      <c r="D157" s="229"/>
      <c r="E157" s="230">
        <v>54</v>
      </c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153</v>
      </c>
      <c r="AH157" s="207">
        <v>0</v>
      </c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outlineLevel="1" x14ac:dyDescent="0.25">
      <c r="A158" s="242">
        <v>42</v>
      </c>
      <c r="B158" s="243" t="s">
        <v>333</v>
      </c>
      <c r="C158" s="259" t="s">
        <v>334</v>
      </c>
      <c r="D158" s="244" t="s">
        <v>149</v>
      </c>
      <c r="E158" s="245">
        <v>2791.3920000000003</v>
      </c>
      <c r="F158" s="246"/>
      <c r="G158" s="247">
        <f>ROUND(E158*F158,2)</f>
        <v>0</v>
      </c>
      <c r="H158" s="228"/>
      <c r="I158" s="227">
        <f>ROUND(E158*H158,2)</f>
        <v>0</v>
      </c>
      <c r="J158" s="228"/>
      <c r="K158" s="227">
        <f>ROUND(E158*J158,2)</f>
        <v>0</v>
      </c>
      <c r="L158" s="227">
        <v>15</v>
      </c>
      <c r="M158" s="227">
        <f>G158*(1+L158/100)</f>
        <v>0</v>
      </c>
      <c r="N158" s="227">
        <v>0</v>
      </c>
      <c r="O158" s="227">
        <f>ROUND(E158*N158,2)</f>
        <v>0</v>
      </c>
      <c r="P158" s="227">
        <v>0.01</v>
      </c>
      <c r="Q158" s="227">
        <f>ROUND(E158*P158,2)</f>
        <v>27.91</v>
      </c>
      <c r="R158" s="227"/>
      <c r="S158" s="227" t="s">
        <v>150</v>
      </c>
      <c r="T158" s="227" t="s">
        <v>150</v>
      </c>
      <c r="U158" s="227">
        <v>0.04</v>
      </c>
      <c r="V158" s="227">
        <f>ROUND(E158*U158,2)</f>
        <v>111.66</v>
      </c>
      <c r="W158" s="22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163</v>
      </c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</row>
    <row r="159" spans="1:60" outlineLevel="1" x14ac:dyDescent="0.25">
      <c r="A159" s="224"/>
      <c r="B159" s="225"/>
      <c r="C159" s="260" t="s">
        <v>335</v>
      </c>
      <c r="D159" s="229"/>
      <c r="E159" s="230">
        <v>2791.3920000000003</v>
      </c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153</v>
      </c>
      <c r="AH159" s="207">
        <v>5</v>
      </c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outlineLevel="1" x14ac:dyDescent="0.25">
      <c r="A160" s="242">
        <v>43</v>
      </c>
      <c r="B160" s="243" t="s">
        <v>336</v>
      </c>
      <c r="C160" s="259" t="s">
        <v>337</v>
      </c>
      <c r="D160" s="244" t="s">
        <v>149</v>
      </c>
      <c r="E160" s="245">
        <v>309.96000000000004</v>
      </c>
      <c r="F160" s="246"/>
      <c r="G160" s="247">
        <f>ROUND(E160*F160,2)</f>
        <v>0</v>
      </c>
      <c r="H160" s="228"/>
      <c r="I160" s="227">
        <f>ROUND(E160*H160,2)</f>
        <v>0</v>
      </c>
      <c r="J160" s="228"/>
      <c r="K160" s="227">
        <f>ROUND(E160*J160,2)</f>
        <v>0</v>
      </c>
      <c r="L160" s="227">
        <v>15</v>
      </c>
      <c r="M160" s="227">
        <f>G160*(1+L160/100)</f>
        <v>0</v>
      </c>
      <c r="N160" s="227">
        <v>0</v>
      </c>
      <c r="O160" s="227">
        <f>ROUND(E160*N160,2)</f>
        <v>0</v>
      </c>
      <c r="P160" s="227">
        <v>2.3040000000000001E-2</v>
      </c>
      <c r="Q160" s="227">
        <f>ROUND(E160*P160,2)</f>
        <v>7.14</v>
      </c>
      <c r="R160" s="227"/>
      <c r="S160" s="227" t="s">
        <v>150</v>
      </c>
      <c r="T160" s="227" t="s">
        <v>150</v>
      </c>
      <c r="U160" s="227">
        <v>0.29100000000000004</v>
      </c>
      <c r="V160" s="227">
        <f>ROUND(E160*U160,2)</f>
        <v>90.2</v>
      </c>
      <c r="W160" s="22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163</v>
      </c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outlineLevel="1" x14ac:dyDescent="0.25">
      <c r="A161" s="224"/>
      <c r="B161" s="225"/>
      <c r="C161" s="260" t="s">
        <v>338</v>
      </c>
      <c r="D161" s="229"/>
      <c r="E161" s="230">
        <v>309.96000000000004</v>
      </c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153</v>
      </c>
      <c r="AH161" s="207">
        <v>0</v>
      </c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outlineLevel="1" x14ac:dyDescent="0.25">
      <c r="A162" s="242">
        <v>44</v>
      </c>
      <c r="B162" s="243" t="s">
        <v>339</v>
      </c>
      <c r="C162" s="259" t="s">
        <v>340</v>
      </c>
      <c r="D162" s="244" t="s">
        <v>341</v>
      </c>
      <c r="E162" s="245">
        <v>18.150000000000002</v>
      </c>
      <c r="F162" s="246"/>
      <c r="G162" s="247">
        <f>ROUND(E162*F162,2)</f>
        <v>0</v>
      </c>
      <c r="H162" s="228"/>
      <c r="I162" s="227">
        <f>ROUND(E162*H162,2)</f>
        <v>0</v>
      </c>
      <c r="J162" s="228"/>
      <c r="K162" s="227">
        <f>ROUND(E162*J162,2)</f>
        <v>0</v>
      </c>
      <c r="L162" s="227">
        <v>15</v>
      </c>
      <c r="M162" s="227">
        <f>G162*(1+L162/100)</f>
        <v>0</v>
      </c>
      <c r="N162" s="227">
        <v>9.7000000000000005E-4</v>
      </c>
      <c r="O162" s="227">
        <f>ROUND(E162*N162,2)</f>
        <v>0.02</v>
      </c>
      <c r="P162" s="227">
        <v>1.8</v>
      </c>
      <c r="Q162" s="227">
        <f>ROUND(E162*P162,2)</f>
        <v>32.67</v>
      </c>
      <c r="R162" s="227"/>
      <c r="S162" s="227" t="s">
        <v>150</v>
      </c>
      <c r="T162" s="227" t="s">
        <v>150</v>
      </c>
      <c r="U162" s="227">
        <v>13.662000000000001</v>
      </c>
      <c r="V162" s="227">
        <f>ROUND(E162*U162,2)</f>
        <v>247.97</v>
      </c>
      <c r="W162" s="22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163</v>
      </c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outlineLevel="1" x14ac:dyDescent="0.25">
      <c r="A163" s="224"/>
      <c r="B163" s="225"/>
      <c r="C163" s="260" t="s">
        <v>342</v>
      </c>
      <c r="D163" s="229"/>
      <c r="E163" s="230">
        <v>12.285</v>
      </c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153</v>
      </c>
      <c r="AH163" s="207">
        <v>0</v>
      </c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outlineLevel="1" x14ac:dyDescent="0.25">
      <c r="A164" s="224"/>
      <c r="B164" s="225"/>
      <c r="C164" s="260" t="s">
        <v>343</v>
      </c>
      <c r="D164" s="229"/>
      <c r="E164" s="230">
        <v>3.8400000000000003</v>
      </c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 t="s">
        <v>153</v>
      </c>
      <c r="AH164" s="207">
        <v>0</v>
      </c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</row>
    <row r="165" spans="1:60" outlineLevel="1" x14ac:dyDescent="0.25">
      <c r="A165" s="224"/>
      <c r="B165" s="225"/>
      <c r="C165" s="260" t="s">
        <v>344</v>
      </c>
      <c r="D165" s="229"/>
      <c r="E165" s="230">
        <v>2.0250000000000004</v>
      </c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 t="s">
        <v>153</v>
      </c>
      <c r="AH165" s="207">
        <v>0</v>
      </c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</row>
    <row r="166" spans="1:60" outlineLevel="1" x14ac:dyDescent="0.25">
      <c r="A166" s="242">
        <v>45</v>
      </c>
      <c r="B166" s="243" t="s">
        <v>345</v>
      </c>
      <c r="C166" s="259" t="s">
        <v>346</v>
      </c>
      <c r="D166" s="244" t="s">
        <v>149</v>
      </c>
      <c r="E166" s="245">
        <v>309.96000000000004</v>
      </c>
      <c r="F166" s="246"/>
      <c r="G166" s="247">
        <f>ROUND(E166*F166,2)</f>
        <v>0</v>
      </c>
      <c r="H166" s="228"/>
      <c r="I166" s="227">
        <f>ROUND(E166*H166,2)</f>
        <v>0</v>
      </c>
      <c r="J166" s="228"/>
      <c r="K166" s="227">
        <f>ROUND(E166*J166,2)</f>
        <v>0</v>
      </c>
      <c r="L166" s="227">
        <v>15</v>
      </c>
      <c r="M166" s="227">
        <f>G166*(1+L166/100)</f>
        <v>0</v>
      </c>
      <c r="N166" s="227">
        <v>0</v>
      </c>
      <c r="O166" s="227">
        <f>ROUND(E166*N166,2)</f>
        <v>0</v>
      </c>
      <c r="P166" s="227">
        <v>1.2500000000000001E-2</v>
      </c>
      <c r="Q166" s="227">
        <f>ROUND(E166*P166,2)</f>
        <v>3.87</v>
      </c>
      <c r="R166" s="227"/>
      <c r="S166" s="227" t="s">
        <v>150</v>
      </c>
      <c r="T166" s="227" t="s">
        <v>150</v>
      </c>
      <c r="U166" s="227">
        <v>0.20900000000000002</v>
      </c>
      <c r="V166" s="227">
        <f>ROUND(E166*U166,2)</f>
        <v>64.78</v>
      </c>
      <c r="W166" s="22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 t="s">
        <v>163</v>
      </c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</row>
    <row r="167" spans="1:60" outlineLevel="1" x14ac:dyDescent="0.25">
      <c r="A167" s="224"/>
      <c r="B167" s="225"/>
      <c r="C167" s="260" t="s">
        <v>347</v>
      </c>
      <c r="D167" s="229"/>
      <c r="E167" s="230">
        <v>309.96000000000004</v>
      </c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153</v>
      </c>
      <c r="AH167" s="207">
        <v>5</v>
      </c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outlineLevel="1" x14ac:dyDescent="0.25">
      <c r="A168" s="242">
        <v>46</v>
      </c>
      <c r="B168" s="243" t="s">
        <v>348</v>
      </c>
      <c r="C168" s="259" t="s">
        <v>349</v>
      </c>
      <c r="D168" s="244" t="s">
        <v>304</v>
      </c>
      <c r="E168" s="245">
        <v>495.35</v>
      </c>
      <c r="F168" s="246"/>
      <c r="G168" s="247">
        <f>ROUND(E168*F168,2)</f>
        <v>0</v>
      </c>
      <c r="H168" s="228"/>
      <c r="I168" s="227">
        <f>ROUND(E168*H168,2)</f>
        <v>0</v>
      </c>
      <c r="J168" s="228"/>
      <c r="K168" s="227">
        <f>ROUND(E168*J168,2)</f>
        <v>0</v>
      </c>
      <c r="L168" s="227">
        <v>15</v>
      </c>
      <c r="M168" s="227">
        <f>G168*(1+L168/100)</f>
        <v>0</v>
      </c>
      <c r="N168" s="227">
        <v>0</v>
      </c>
      <c r="O168" s="227">
        <f>ROUND(E168*N168,2)</f>
        <v>0</v>
      </c>
      <c r="P168" s="227">
        <v>1.3500000000000001E-3</v>
      </c>
      <c r="Q168" s="227">
        <f>ROUND(E168*P168,2)</f>
        <v>0.67</v>
      </c>
      <c r="R168" s="227"/>
      <c r="S168" s="227" t="s">
        <v>150</v>
      </c>
      <c r="T168" s="227" t="s">
        <v>150</v>
      </c>
      <c r="U168" s="227">
        <v>9.2000000000000012E-2</v>
      </c>
      <c r="V168" s="227">
        <f>ROUND(E168*U168,2)</f>
        <v>45.57</v>
      </c>
      <c r="W168" s="22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163</v>
      </c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outlineLevel="1" x14ac:dyDescent="0.25">
      <c r="A169" s="224"/>
      <c r="B169" s="225"/>
      <c r="C169" s="260" t="s">
        <v>350</v>
      </c>
      <c r="D169" s="229"/>
      <c r="E169" s="230">
        <v>495.35</v>
      </c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153</v>
      </c>
      <c r="AH169" s="207">
        <v>0</v>
      </c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outlineLevel="1" x14ac:dyDescent="0.25">
      <c r="A170" s="242">
        <v>47</v>
      </c>
      <c r="B170" s="243" t="s">
        <v>351</v>
      </c>
      <c r="C170" s="259" t="s">
        <v>352</v>
      </c>
      <c r="D170" s="244" t="s">
        <v>304</v>
      </c>
      <c r="E170" s="245">
        <v>84</v>
      </c>
      <c r="F170" s="246"/>
      <c r="G170" s="247">
        <f>ROUND(E170*F170,2)</f>
        <v>0</v>
      </c>
      <c r="H170" s="228"/>
      <c r="I170" s="227">
        <f>ROUND(E170*H170,2)</f>
        <v>0</v>
      </c>
      <c r="J170" s="228"/>
      <c r="K170" s="227">
        <f>ROUND(E170*J170,2)</f>
        <v>0</v>
      </c>
      <c r="L170" s="227">
        <v>15</v>
      </c>
      <c r="M170" s="227">
        <f>G170*(1+L170/100)</f>
        <v>0</v>
      </c>
      <c r="N170" s="227">
        <v>0</v>
      </c>
      <c r="O170" s="227">
        <f>ROUND(E170*N170,2)</f>
        <v>0</v>
      </c>
      <c r="P170" s="227">
        <v>1.75E-3</v>
      </c>
      <c r="Q170" s="227">
        <f>ROUND(E170*P170,2)</f>
        <v>0.15</v>
      </c>
      <c r="R170" s="227"/>
      <c r="S170" s="227" t="s">
        <v>150</v>
      </c>
      <c r="T170" s="227" t="s">
        <v>150</v>
      </c>
      <c r="U170" s="227">
        <v>8.0500000000000002E-2</v>
      </c>
      <c r="V170" s="227">
        <f>ROUND(E170*U170,2)</f>
        <v>6.76</v>
      </c>
      <c r="W170" s="22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163</v>
      </c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outlineLevel="1" x14ac:dyDescent="0.25">
      <c r="A171" s="224"/>
      <c r="B171" s="225"/>
      <c r="C171" s="260" t="s">
        <v>353</v>
      </c>
      <c r="D171" s="229"/>
      <c r="E171" s="230">
        <v>84</v>
      </c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153</v>
      </c>
      <c r="AH171" s="207">
        <v>0</v>
      </c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outlineLevel="1" x14ac:dyDescent="0.25">
      <c r="A172" s="242">
        <v>48</v>
      </c>
      <c r="B172" s="243" t="s">
        <v>354</v>
      </c>
      <c r="C172" s="259" t="s">
        <v>355</v>
      </c>
      <c r="D172" s="244" t="s">
        <v>304</v>
      </c>
      <c r="E172" s="245">
        <v>384.15000000000003</v>
      </c>
      <c r="F172" s="246"/>
      <c r="G172" s="247">
        <f>ROUND(E172*F172,2)</f>
        <v>0</v>
      </c>
      <c r="H172" s="228"/>
      <c r="I172" s="227">
        <f>ROUND(E172*H172,2)</f>
        <v>0</v>
      </c>
      <c r="J172" s="228"/>
      <c r="K172" s="227">
        <f>ROUND(E172*J172,2)</f>
        <v>0</v>
      </c>
      <c r="L172" s="227">
        <v>15</v>
      </c>
      <c r="M172" s="227">
        <f>G172*(1+L172/100)</f>
        <v>0</v>
      </c>
      <c r="N172" s="227">
        <v>0</v>
      </c>
      <c r="O172" s="227">
        <f>ROUND(E172*N172,2)</f>
        <v>0</v>
      </c>
      <c r="P172" s="227">
        <v>2.3000000000000004E-3</v>
      </c>
      <c r="Q172" s="227">
        <f>ROUND(E172*P172,2)</f>
        <v>0.88</v>
      </c>
      <c r="R172" s="227"/>
      <c r="S172" s="227" t="s">
        <v>150</v>
      </c>
      <c r="T172" s="227" t="s">
        <v>150</v>
      </c>
      <c r="U172" s="227">
        <v>0.10350000000000001</v>
      </c>
      <c r="V172" s="227">
        <f>ROUND(E172*U172,2)</f>
        <v>39.76</v>
      </c>
      <c r="W172" s="22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163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outlineLevel="1" x14ac:dyDescent="0.25">
      <c r="A173" s="224"/>
      <c r="B173" s="225"/>
      <c r="C173" s="260" t="s">
        <v>356</v>
      </c>
      <c r="D173" s="229"/>
      <c r="E173" s="230">
        <v>384.15000000000003</v>
      </c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153</v>
      </c>
      <c r="AH173" s="207">
        <v>0</v>
      </c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outlineLevel="1" x14ac:dyDescent="0.25">
      <c r="A174" s="242">
        <v>49</v>
      </c>
      <c r="B174" s="243" t="s">
        <v>357</v>
      </c>
      <c r="C174" s="259" t="s">
        <v>358</v>
      </c>
      <c r="D174" s="244" t="s">
        <v>359</v>
      </c>
      <c r="E174" s="245">
        <v>1606</v>
      </c>
      <c r="F174" s="246"/>
      <c r="G174" s="247">
        <f>ROUND(E174*F174,2)</f>
        <v>0</v>
      </c>
      <c r="H174" s="228"/>
      <c r="I174" s="227">
        <f>ROUND(E174*H174,2)</f>
        <v>0</v>
      </c>
      <c r="J174" s="228"/>
      <c r="K174" s="227">
        <f>ROUND(E174*J174,2)</f>
        <v>0</v>
      </c>
      <c r="L174" s="227">
        <v>15</v>
      </c>
      <c r="M174" s="227">
        <f>G174*(1+L174/100)</f>
        <v>0</v>
      </c>
      <c r="N174" s="227">
        <v>6.0000000000000002E-5</v>
      </c>
      <c r="O174" s="227">
        <f>ROUND(E174*N174,2)</f>
        <v>0.1</v>
      </c>
      <c r="P174" s="227">
        <v>1E-3</v>
      </c>
      <c r="Q174" s="227">
        <f>ROUND(E174*P174,2)</f>
        <v>1.61</v>
      </c>
      <c r="R174" s="227"/>
      <c r="S174" s="227" t="s">
        <v>150</v>
      </c>
      <c r="T174" s="227" t="s">
        <v>150</v>
      </c>
      <c r="U174" s="227">
        <v>9.7000000000000003E-2</v>
      </c>
      <c r="V174" s="227">
        <f>ROUND(E174*U174,2)</f>
        <v>155.78</v>
      </c>
      <c r="W174" s="22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 t="s">
        <v>163</v>
      </c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</row>
    <row r="175" spans="1:60" outlineLevel="1" x14ac:dyDescent="0.25">
      <c r="A175" s="224"/>
      <c r="B175" s="225"/>
      <c r="C175" s="260" t="s">
        <v>360</v>
      </c>
      <c r="D175" s="229"/>
      <c r="E175" s="230">
        <v>1176</v>
      </c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 t="s">
        <v>153</v>
      </c>
      <c r="AH175" s="207">
        <v>0</v>
      </c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</row>
    <row r="176" spans="1:60" outlineLevel="1" x14ac:dyDescent="0.25">
      <c r="A176" s="224"/>
      <c r="B176" s="225"/>
      <c r="C176" s="260" t="s">
        <v>361</v>
      </c>
      <c r="D176" s="229"/>
      <c r="E176" s="230">
        <v>430</v>
      </c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 t="s">
        <v>153</v>
      </c>
      <c r="AH176" s="207">
        <v>0</v>
      </c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</row>
    <row r="177" spans="1:60" ht="13" x14ac:dyDescent="0.25">
      <c r="A177" s="232" t="s">
        <v>145</v>
      </c>
      <c r="B177" s="233" t="s">
        <v>85</v>
      </c>
      <c r="C177" s="258" t="s">
        <v>86</v>
      </c>
      <c r="D177" s="234"/>
      <c r="E177" s="235"/>
      <c r="F177" s="236"/>
      <c r="G177" s="237">
        <f>SUMIF(AG178:AG178,"&lt;&gt;NOR",G178:G178)</f>
        <v>0</v>
      </c>
      <c r="H177" s="231"/>
      <c r="I177" s="231">
        <f>SUM(I178:I178)</f>
        <v>0</v>
      </c>
      <c r="J177" s="231"/>
      <c r="K177" s="231">
        <f>SUM(K178:K178)</f>
        <v>0</v>
      </c>
      <c r="L177" s="231"/>
      <c r="M177" s="231">
        <f>SUM(M178:M178)</f>
        <v>0</v>
      </c>
      <c r="N177" s="231"/>
      <c r="O177" s="231">
        <f>SUM(O178:O178)</f>
        <v>0</v>
      </c>
      <c r="P177" s="231"/>
      <c r="Q177" s="231">
        <f>SUM(Q178:Q178)</f>
        <v>0</v>
      </c>
      <c r="R177" s="231"/>
      <c r="S177" s="231"/>
      <c r="T177" s="231"/>
      <c r="U177" s="231"/>
      <c r="V177" s="231">
        <f>SUM(V178:V178)</f>
        <v>1070.48</v>
      </c>
      <c r="W177" s="231"/>
      <c r="AG177" t="s">
        <v>146</v>
      </c>
    </row>
    <row r="178" spans="1:60" outlineLevel="1" x14ac:dyDescent="0.25">
      <c r="A178" s="250">
        <v>50</v>
      </c>
      <c r="B178" s="251" t="s">
        <v>362</v>
      </c>
      <c r="C178" s="263" t="s">
        <v>363</v>
      </c>
      <c r="D178" s="252" t="s">
        <v>364</v>
      </c>
      <c r="E178" s="253">
        <v>194.63205000000002</v>
      </c>
      <c r="F178" s="254"/>
      <c r="G178" s="255">
        <f>ROUND(E178*F178,2)</f>
        <v>0</v>
      </c>
      <c r="H178" s="228"/>
      <c r="I178" s="227">
        <f>ROUND(E178*H178,2)</f>
        <v>0</v>
      </c>
      <c r="J178" s="228"/>
      <c r="K178" s="227">
        <f>ROUND(E178*J178,2)</f>
        <v>0</v>
      </c>
      <c r="L178" s="227">
        <v>15</v>
      </c>
      <c r="M178" s="227">
        <f>G178*(1+L178/100)</f>
        <v>0</v>
      </c>
      <c r="N178" s="227">
        <v>0</v>
      </c>
      <c r="O178" s="227">
        <f>ROUND(E178*N178,2)</f>
        <v>0</v>
      </c>
      <c r="P178" s="227">
        <v>0</v>
      </c>
      <c r="Q178" s="227">
        <f>ROUND(E178*P178,2)</f>
        <v>0</v>
      </c>
      <c r="R178" s="227"/>
      <c r="S178" s="227" t="s">
        <v>150</v>
      </c>
      <c r="T178" s="227" t="s">
        <v>150</v>
      </c>
      <c r="U178" s="227">
        <v>5.5</v>
      </c>
      <c r="V178" s="227">
        <f>ROUND(E178*U178,2)</f>
        <v>1070.48</v>
      </c>
      <c r="W178" s="22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 t="s">
        <v>365</v>
      </c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</row>
    <row r="179" spans="1:60" ht="13" x14ac:dyDescent="0.25">
      <c r="A179" s="232" t="s">
        <v>145</v>
      </c>
      <c r="B179" s="233" t="s">
        <v>87</v>
      </c>
      <c r="C179" s="258" t="s">
        <v>88</v>
      </c>
      <c r="D179" s="234"/>
      <c r="E179" s="235"/>
      <c r="F179" s="236"/>
      <c r="G179" s="237">
        <f>SUMIF(AG180:AG181,"&lt;&gt;NOR",G180:G181)</f>
        <v>0</v>
      </c>
      <c r="H179" s="231"/>
      <c r="I179" s="231">
        <f>SUM(I180:I181)</f>
        <v>0</v>
      </c>
      <c r="J179" s="231"/>
      <c r="K179" s="231">
        <f>SUM(K180:K181)</f>
        <v>0</v>
      </c>
      <c r="L179" s="231"/>
      <c r="M179" s="231">
        <f>SUM(M180:M181)</f>
        <v>0</v>
      </c>
      <c r="N179" s="231"/>
      <c r="O179" s="231">
        <f>SUM(O180:O181)</f>
        <v>0.14000000000000001</v>
      </c>
      <c r="P179" s="231"/>
      <c r="Q179" s="231">
        <f>SUM(Q180:Q181)</f>
        <v>0</v>
      </c>
      <c r="R179" s="231"/>
      <c r="S179" s="231"/>
      <c r="T179" s="231"/>
      <c r="U179" s="231"/>
      <c r="V179" s="231">
        <f>SUM(V180:V181)</f>
        <v>20.79</v>
      </c>
      <c r="W179" s="231"/>
      <c r="AG179" t="s">
        <v>146</v>
      </c>
    </row>
    <row r="180" spans="1:60" outlineLevel="1" x14ac:dyDescent="0.25">
      <c r="A180" s="242">
        <v>51</v>
      </c>
      <c r="B180" s="243" t="s">
        <v>366</v>
      </c>
      <c r="C180" s="259" t="s">
        <v>367</v>
      </c>
      <c r="D180" s="244" t="s">
        <v>149</v>
      </c>
      <c r="E180" s="245">
        <v>54</v>
      </c>
      <c r="F180" s="246"/>
      <c r="G180" s="247">
        <f>ROUND(E180*F180,2)</f>
        <v>0</v>
      </c>
      <c r="H180" s="228"/>
      <c r="I180" s="227">
        <f>ROUND(E180*H180,2)</f>
        <v>0</v>
      </c>
      <c r="J180" s="228"/>
      <c r="K180" s="227">
        <f>ROUND(E180*J180,2)</f>
        <v>0</v>
      </c>
      <c r="L180" s="227">
        <v>15</v>
      </c>
      <c r="M180" s="227">
        <f>G180*(1+L180/100)</f>
        <v>0</v>
      </c>
      <c r="N180" s="227">
        <v>2.6300000000000004E-3</v>
      </c>
      <c r="O180" s="227">
        <f>ROUND(E180*N180,2)</f>
        <v>0.14000000000000001</v>
      </c>
      <c r="P180" s="227">
        <v>0</v>
      </c>
      <c r="Q180" s="227">
        <f>ROUND(E180*P180,2)</f>
        <v>0</v>
      </c>
      <c r="R180" s="227"/>
      <c r="S180" s="227" t="s">
        <v>150</v>
      </c>
      <c r="T180" s="227" t="s">
        <v>150</v>
      </c>
      <c r="U180" s="227">
        <v>0.38500000000000001</v>
      </c>
      <c r="V180" s="227">
        <f>ROUND(E180*U180,2)</f>
        <v>20.79</v>
      </c>
      <c r="W180" s="22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 t="s">
        <v>163</v>
      </c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</row>
    <row r="181" spans="1:60" outlineLevel="1" x14ac:dyDescent="0.25">
      <c r="A181" s="224"/>
      <c r="B181" s="225"/>
      <c r="C181" s="260" t="s">
        <v>368</v>
      </c>
      <c r="D181" s="229"/>
      <c r="E181" s="230">
        <v>54</v>
      </c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 t="s">
        <v>153</v>
      </c>
      <c r="AH181" s="207">
        <v>0</v>
      </c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</row>
    <row r="182" spans="1:60" ht="13" x14ac:dyDescent="0.25">
      <c r="A182" s="232" t="s">
        <v>145</v>
      </c>
      <c r="B182" s="233" t="s">
        <v>89</v>
      </c>
      <c r="C182" s="258" t="s">
        <v>90</v>
      </c>
      <c r="D182" s="234"/>
      <c r="E182" s="235"/>
      <c r="F182" s="236"/>
      <c r="G182" s="237">
        <f>SUMIF(AG183:AG194,"&lt;&gt;NOR",G183:G194)</f>
        <v>0</v>
      </c>
      <c r="H182" s="231"/>
      <c r="I182" s="231">
        <f>SUM(I183:I194)</f>
        <v>0</v>
      </c>
      <c r="J182" s="231"/>
      <c r="K182" s="231">
        <f>SUM(K183:K194)</f>
        <v>0</v>
      </c>
      <c r="L182" s="231"/>
      <c r="M182" s="231">
        <f>SUM(M183:M194)</f>
        <v>0</v>
      </c>
      <c r="N182" s="231"/>
      <c r="O182" s="231">
        <f>SUM(O183:O194)</f>
        <v>11.5</v>
      </c>
      <c r="P182" s="231"/>
      <c r="Q182" s="231">
        <f>SUM(Q183:Q194)</f>
        <v>10.190000000000001</v>
      </c>
      <c r="R182" s="231"/>
      <c r="S182" s="231"/>
      <c r="T182" s="231"/>
      <c r="U182" s="231"/>
      <c r="V182" s="231">
        <f>SUM(V183:V194)</f>
        <v>626.03</v>
      </c>
      <c r="W182" s="231"/>
      <c r="AG182" t="s">
        <v>146</v>
      </c>
    </row>
    <row r="183" spans="1:60" ht="20" outlineLevel="1" x14ac:dyDescent="0.25">
      <c r="A183" s="242">
        <v>52</v>
      </c>
      <c r="B183" s="243" t="s">
        <v>369</v>
      </c>
      <c r="C183" s="259" t="s">
        <v>370</v>
      </c>
      <c r="D183" s="244" t="s">
        <v>149</v>
      </c>
      <c r="E183" s="245">
        <v>1643.1200000000001</v>
      </c>
      <c r="F183" s="246"/>
      <c r="G183" s="247">
        <f>ROUND(E183*F183,2)</f>
        <v>0</v>
      </c>
      <c r="H183" s="228"/>
      <c r="I183" s="227">
        <f>ROUND(E183*H183,2)</f>
        <v>0</v>
      </c>
      <c r="J183" s="228"/>
      <c r="K183" s="227">
        <f>ROUND(E183*J183,2)</f>
        <v>0</v>
      </c>
      <c r="L183" s="227">
        <v>15</v>
      </c>
      <c r="M183" s="227">
        <f>G183*(1+L183/100)</f>
        <v>0</v>
      </c>
      <c r="N183" s="227">
        <v>0</v>
      </c>
      <c r="O183" s="227">
        <f>ROUND(E183*N183,2)</f>
        <v>0</v>
      </c>
      <c r="P183" s="227">
        <v>2E-3</v>
      </c>
      <c r="Q183" s="227">
        <f>ROUND(E183*P183,2)</f>
        <v>3.29</v>
      </c>
      <c r="R183" s="227"/>
      <c r="S183" s="227" t="s">
        <v>150</v>
      </c>
      <c r="T183" s="227" t="s">
        <v>150</v>
      </c>
      <c r="U183" s="227">
        <v>6.0000000000000005E-2</v>
      </c>
      <c r="V183" s="227">
        <f>ROUND(E183*U183,2)</f>
        <v>98.59</v>
      </c>
      <c r="W183" s="22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 t="s">
        <v>163</v>
      </c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</row>
    <row r="184" spans="1:60" outlineLevel="1" x14ac:dyDescent="0.25">
      <c r="A184" s="224"/>
      <c r="B184" s="225"/>
      <c r="C184" s="260" t="s">
        <v>371</v>
      </c>
      <c r="D184" s="229"/>
      <c r="E184" s="230">
        <v>1643.1200000000001</v>
      </c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 t="s">
        <v>153</v>
      </c>
      <c r="AH184" s="207">
        <v>5</v>
      </c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</row>
    <row r="185" spans="1:60" ht="20" outlineLevel="1" x14ac:dyDescent="0.25">
      <c r="A185" s="242">
        <v>53</v>
      </c>
      <c r="B185" s="243" t="s">
        <v>372</v>
      </c>
      <c r="C185" s="259" t="s">
        <v>373</v>
      </c>
      <c r="D185" s="244" t="s">
        <v>149</v>
      </c>
      <c r="E185" s="245">
        <v>492.93600000000004</v>
      </c>
      <c r="F185" s="246"/>
      <c r="G185" s="247">
        <f>ROUND(E185*F185,2)</f>
        <v>0</v>
      </c>
      <c r="H185" s="228"/>
      <c r="I185" s="227">
        <f>ROUND(E185*H185,2)</f>
        <v>0</v>
      </c>
      <c r="J185" s="228"/>
      <c r="K185" s="227">
        <f>ROUND(E185*J185,2)</f>
        <v>0</v>
      </c>
      <c r="L185" s="227">
        <v>15</v>
      </c>
      <c r="M185" s="227">
        <f>G185*(1+L185/100)</f>
        <v>0</v>
      </c>
      <c r="N185" s="227">
        <v>5.6500000000000005E-3</v>
      </c>
      <c r="O185" s="227">
        <f>ROUND(E185*N185,2)</f>
        <v>2.79</v>
      </c>
      <c r="P185" s="227">
        <v>1.4E-2</v>
      </c>
      <c r="Q185" s="227">
        <f>ROUND(E185*P185,2)</f>
        <v>6.9</v>
      </c>
      <c r="R185" s="227"/>
      <c r="S185" s="227" t="s">
        <v>150</v>
      </c>
      <c r="T185" s="227" t="s">
        <v>150</v>
      </c>
      <c r="U185" s="227">
        <v>0.40333000000000002</v>
      </c>
      <c r="V185" s="227">
        <f>ROUND(E185*U185,2)</f>
        <v>198.82</v>
      </c>
      <c r="W185" s="22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 t="s">
        <v>163</v>
      </c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</row>
    <row r="186" spans="1:60" outlineLevel="1" x14ac:dyDescent="0.25">
      <c r="A186" s="224"/>
      <c r="B186" s="225"/>
      <c r="C186" s="260" t="s">
        <v>374</v>
      </c>
      <c r="D186" s="229"/>
      <c r="E186" s="230">
        <v>492.93600000000004</v>
      </c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 t="s">
        <v>153</v>
      </c>
      <c r="AH186" s="207">
        <v>5</v>
      </c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</row>
    <row r="187" spans="1:60" ht="20" outlineLevel="1" x14ac:dyDescent="0.25">
      <c r="A187" s="242">
        <v>54</v>
      </c>
      <c r="B187" s="243" t="s">
        <v>375</v>
      </c>
      <c r="C187" s="259" t="s">
        <v>376</v>
      </c>
      <c r="D187" s="244" t="s">
        <v>149</v>
      </c>
      <c r="E187" s="245">
        <v>1643.1200000000001</v>
      </c>
      <c r="F187" s="246"/>
      <c r="G187" s="247">
        <f>ROUND(E187*F187,2)</f>
        <v>0</v>
      </c>
      <c r="H187" s="228"/>
      <c r="I187" s="227">
        <f>ROUND(E187*H187,2)</f>
        <v>0</v>
      </c>
      <c r="J187" s="228"/>
      <c r="K187" s="227">
        <f>ROUND(E187*J187,2)</f>
        <v>0</v>
      </c>
      <c r="L187" s="227">
        <v>15</v>
      </c>
      <c r="M187" s="227">
        <f>G187*(1+L187/100)</f>
        <v>0</v>
      </c>
      <c r="N187" s="227">
        <v>5.3E-3</v>
      </c>
      <c r="O187" s="227">
        <f>ROUND(E187*N187,2)</f>
        <v>8.7100000000000009</v>
      </c>
      <c r="P187" s="227">
        <v>0</v>
      </c>
      <c r="Q187" s="227">
        <f>ROUND(E187*P187,2)</f>
        <v>0</v>
      </c>
      <c r="R187" s="227"/>
      <c r="S187" s="227" t="s">
        <v>150</v>
      </c>
      <c r="T187" s="227" t="s">
        <v>150</v>
      </c>
      <c r="U187" s="227">
        <v>0.2</v>
      </c>
      <c r="V187" s="227">
        <f>ROUND(E187*U187,2)</f>
        <v>328.62</v>
      </c>
      <c r="W187" s="22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 t="s">
        <v>163</v>
      </c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</row>
    <row r="188" spans="1:60" outlineLevel="1" x14ac:dyDescent="0.25">
      <c r="A188" s="224"/>
      <c r="B188" s="225"/>
      <c r="C188" s="260" t="s">
        <v>377</v>
      </c>
      <c r="D188" s="229"/>
      <c r="E188" s="230">
        <v>268.8</v>
      </c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 t="s">
        <v>153</v>
      </c>
      <c r="AH188" s="207">
        <v>0</v>
      </c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</row>
    <row r="189" spans="1:60" outlineLevel="1" x14ac:dyDescent="0.25">
      <c r="A189" s="224"/>
      <c r="B189" s="225"/>
      <c r="C189" s="260" t="s">
        <v>378</v>
      </c>
      <c r="D189" s="229"/>
      <c r="E189" s="230">
        <v>252.35000000000002</v>
      </c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 t="s">
        <v>153</v>
      </c>
      <c r="AH189" s="207">
        <v>0</v>
      </c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</row>
    <row r="190" spans="1:60" outlineLevel="1" x14ac:dyDescent="0.25">
      <c r="A190" s="224"/>
      <c r="B190" s="225"/>
      <c r="C190" s="260" t="s">
        <v>379</v>
      </c>
      <c r="D190" s="229"/>
      <c r="E190" s="230">
        <v>254.13000000000002</v>
      </c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 t="s">
        <v>153</v>
      </c>
      <c r="AH190" s="207">
        <v>0</v>
      </c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</row>
    <row r="191" spans="1:60" outlineLevel="1" x14ac:dyDescent="0.25">
      <c r="A191" s="224"/>
      <c r="B191" s="225"/>
      <c r="C191" s="260" t="s">
        <v>380</v>
      </c>
      <c r="D191" s="229"/>
      <c r="E191" s="230">
        <v>302</v>
      </c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 t="s">
        <v>153</v>
      </c>
      <c r="AH191" s="207">
        <v>0</v>
      </c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</row>
    <row r="192" spans="1:60" outlineLevel="1" x14ac:dyDescent="0.25">
      <c r="A192" s="224"/>
      <c r="B192" s="225"/>
      <c r="C192" s="260" t="s">
        <v>381</v>
      </c>
      <c r="D192" s="229"/>
      <c r="E192" s="230">
        <v>252.44000000000003</v>
      </c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 t="s">
        <v>153</v>
      </c>
      <c r="AH192" s="207">
        <v>0</v>
      </c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</row>
    <row r="193" spans="1:60" outlineLevel="1" x14ac:dyDescent="0.25">
      <c r="A193" s="224"/>
      <c r="B193" s="225"/>
      <c r="C193" s="260" t="s">
        <v>382</v>
      </c>
      <c r="D193" s="229"/>
      <c r="E193" s="230">
        <v>313.40000000000003</v>
      </c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 t="s">
        <v>153</v>
      </c>
      <c r="AH193" s="207">
        <v>0</v>
      </c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</row>
    <row r="194" spans="1:60" outlineLevel="1" x14ac:dyDescent="0.25">
      <c r="A194" s="224">
        <v>55</v>
      </c>
      <c r="B194" s="225" t="s">
        <v>383</v>
      </c>
      <c r="C194" s="264" t="s">
        <v>384</v>
      </c>
      <c r="D194" s="226" t="s">
        <v>0</v>
      </c>
      <c r="E194" s="256"/>
      <c r="F194" s="228"/>
      <c r="G194" s="227">
        <f>ROUND(E194*F194,2)</f>
        <v>0</v>
      </c>
      <c r="H194" s="228"/>
      <c r="I194" s="227">
        <f>ROUND(E194*H194,2)</f>
        <v>0</v>
      </c>
      <c r="J194" s="228"/>
      <c r="K194" s="227">
        <f>ROUND(E194*J194,2)</f>
        <v>0</v>
      </c>
      <c r="L194" s="227">
        <v>15</v>
      </c>
      <c r="M194" s="227">
        <f>G194*(1+L194/100)</f>
        <v>0</v>
      </c>
      <c r="N194" s="227">
        <v>0</v>
      </c>
      <c r="O194" s="227">
        <f>ROUND(E194*N194,2)</f>
        <v>0</v>
      </c>
      <c r="P194" s="227">
        <v>0</v>
      </c>
      <c r="Q194" s="227">
        <f>ROUND(E194*P194,2)</f>
        <v>0</v>
      </c>
      <c r="R194" s="227"/>
      <c r="S194" s="227" t="s">
        <v>150</v>
      </c>
      <c r="T194" s="227" t="s">
        <v>150</v>
      </c>
      <c r="U194" s="227">
        <v>0</v>
      </c>
      <c r="V194" s="227">
        <f>ROUND(E194*U194,2)</f>
        <v>0</v>
      </c>
      <c r="W194" s="22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 t="s">
        <v>365</v>
      </c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</row>
    <row r="195" spans="1:60" ht="13" x14ac:dyDescent="0.25">
      <c r="A195" s="232" t="s">
        <v>145</v>
      </c>
      <c r="B195" s="233" t="s">
        <v>91</v>
      </c>
      <c r="C195" s="258" t="s">
        <v>92</v>
      </c>
      <c r="D195" s="234"/>
      <c r="E195" s="235"/>
      <c r="F195" s="236"/>
      <c r="G195" s="237">
        <f>SUMIF(AG196:AG237,"&lt;&gt;NOR",G196:G237)</f>
        <v>0</v>
      </c>
      <c r="H195" s="231"/>
      <c r="I195" s="231">
        <f>SUM(I196:I237)</f>
        <v>0</v>
      </c>
      <c r="J195" s="231"/>
      <c r="K195" s="231">
        <f>SUM(K196:K237)</f>
        <v>0</v>
      </c>
      <c r="L195" s="231"/>
      <c r="M195" s="231">
        <f>SUM(M196:M237)</f>
        <v>0</v>
      </c>
      <c r="N195" s="231"/>
      <c r="O195" s="231">
        <f>SUM(O196:O237)</f>
        <v>43.7</v>
      </c>
      <c r="P195" s="231"/>
      <c r="Q195" s="231">
        <f>SUM(Q196:Q237)</f>
        <v>0</v>
      </c>
      <c r="R195" s="231"/>
      <c r="S195" s="231"/>
      <c r="T195" s="231"/>
      <c r="U195" s="231"/>
      <c r="V195" s="231">
        <f>SUM(V196:V237)</f>
        <v>1606.5</v>
      </c>
      <c r="W195" s="231"/>
      <c r="AG195" t="s">
        <v>146</v>
      </c>
    </row>
    <row r="196" spans="1:60" outlineLevel="1" x14ac:dyDescent="0.25">
      <c r="A196" s="242">
        <v>56</v>
      </c>
      <c r="B196" s="243" t="s">
        <v>385</v>
      </c>
      <c r="C196" s="259" t="s">
        <v>386</v>
      </c>
      <c r="D196" s="244" t="s">
        <v>149</v>
      </c>
      <c r="E196" s="245">
        <v>3160.0042000000003</v>
      </c>
      <c r="F196" s="246"/>
      <c r="G196" s="247">
        <f>ROUND(E196*F196,2)</f>
        <v>0</v>
      </c>
      <c r="H196" s="228"/>
      <c r="I196" s="227">
        <f>ROUND(E196*H196,2)</f>
        <v>0</v>
      </c>
      <c r="J196" s="228"/>
      <c r="K196" s="227">
        <f>ROUND(E196*J196,2)</f>
        <v>0</v>
      </c>
      <c r="L196" s="227">
        <v>15</v>
      </c>
      <c r="M196" s="227">
        <f>G196*(1+L196/100)</f>
        <v>0</v>
      </c>
      <c r="N196" s="227">
        <v>2.0000000000000002E-5</v>
      </c>
      <c r="O196" s="227">
        <f>ROUND(E196*N196,2)</f>
        <v>0.06</v>
      </c>
      <c r="P196" s="227">
        <v>0</v>
      </c>
      <c r="Q196" s="227">
        <f>ROUND(E196*P196,2)</f>
        <v>0</v>
      </c>
      <c r="R196" s="227"/>
      <c r="S196" s="227" t="s">
        <v>150</v>
      </c>
      <c r="T196" s="227" t="s">
        <v>150</v>
      </c>
      <c r="U196" s="227">
        <v>0.14000000000000001</v>
      </c>
      <c r="V196" s="227">
        <f>ROUND(E196*U196,2)</f>
        <v>442.4</v>
      </c>
      <c r="W196" s="22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 t="s">
        <v>163</v>
      </c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</row>
    <row r="197" spans="1:60" outlineLevel="1" x14ac:dyDescent="0.25">
      <c r="A197" s="224"/>
      <c r="B197" s="225"/>
      <c r="C197" s="260" t="s">
        <v>387</v>
      </c>
      <c r="D197" s="229"/>
      <c r="E197" s="230">
        <v>4028.6092000000003</v>
      </c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 t="s">
        <v>153</v>
      </c>
      <c r="AH197" s="207">
        <v>0</v>
      </c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</row>
    <row r="198" spans="1:60" outlineLevel="1" x14ac:dyDescent="0.25">
      <c r="A198" s="224"/>
      <c r="B198" s="225"/>
      <c r="C198" s="260" t="s">
        <v>388</v>
      </c>
      <c r="D198" s="229"/>
      <c r="E198" s="230">
        <v>-642.88</v>
      </c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 t="s">
        <v>153</v>
      </c>
      <c r="AH198" s="207">
        <v>0</v>
      </c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</row>
    <row r="199" spans="1:60" outlineLevel="1" x14ac:dyDescent="0.25">
      <c r="A199" s="224"/>
      <c r="B199" s="225"/>
      <c r="C199" s="260" t="s">
        <v>389</v>
      </c>
      <c r="D199" s="229"/>
      <c r="E199" s="230">
        <v>-51.839999999999996</v>
      </c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 t="s">
        <v>153</v>
      </c>
      <c r="AH199" s="207">
        <v>0</v>
      </c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</row>
    <row r="200" spans="1:60" outlineLevel="1" x14ac:dyDescent="0.25">
      <c r="A200" s="224"/>
      <c r="B200" s="225"/>
      <c r="C200" s="260" t="s">
        <v>390</v>
      </c>
      <c r="D200" s="229"/>
      <c r="E200" s="230">
        <v>-41.16</v>
      </c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 t="s">
        <v>153</v>
      </c>
      <c r="AH200" s="207">
        <v>0</v>
      </c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</row>
    <row r="201" spans="1:60" outlineLevel="1" x14ac:dyDescent="0.25">
      <c r="A201" s="224"/>
      <c r="B201" s="225"/>
      <c r="C201" s="260" t="s">
        <v>237</v>
      </c>
      <c r="D201" s="229"/>
      <c r="E201" s="230">
        <v>-64.259999999999991</v>
      </c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 t="s">
        <v>153</v>
      </c>
      <c r="AH201" s="207">
        <v>0</v>
      </c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</row>
    <row r="202" spans="1:60" outlineLevel="1" x14ac:dyDescent="0.25">
      <c r="A202" s="224"/>
      <c r="B202" s="225"/>
      <c r="C202" s="260" t="s">
        <v>238</v>
      </c>
      <c r="D202" s="229"/>
      <c r="E202" s="230">
        <v>-22.184999999999999</v>
      </c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 t="s">
        <v>153</v>
      </c>
      <c r="AH202" s="207">
        <v>0</v>
      </c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</row>
    <row r="203" spans="1:60" outlineLevel="1" x14ac:dyDescent="0.25">
      <c r="A203" s="224"/>
      <c r="B203" s="225"/>
      <c r="C203" s="260" t="s">
        <v>239</v>
      </c>
      <c r="D203" s="229"/>
      <c r="E203" s="230">
        <v>-5.8</v>
      </c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 t="s">
        <v>153</v>
      </c>
      <c r="AH203" s="207">
        <v>0</v>
      </c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</row>
    <row r="204" spans="1:60" outlineLevel="1" x14ac:dyDescent="0.25">
      <c r="A204" s="224"/>
      <c r="B204" s="225"/>
      <c r="C204" s="260" t="s">
        <v>240</v>
      </c>
      <c r="D204" s="229"/>
      <c r="E204" s="230">
        <v>-24.639999999999997</v>
      </c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 t="s">
        <v>153</v>
      </c>
      <c r="AH204" s="207">
        <v>0</v>
      </c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</row>
    <row r="205" spans="1:60" outlineLevel="1" x14ac:dyDescent="0.25">
      <c r="A205" s="224"/>
      <c r="B205" s="225"/>
      <c r="C205" s="260" t="s">
        <v>241</v>
      </c>
      <c r="D205" s="229"/>
      <c r="E205" s="230">
        <v>-15.84</v>
      </c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 t="s">
        <v>153</v>
      </c>
      <c r="AH205" s="207">
        <v>0</v>
      </c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</row>
    <row r="206" spans="1:60" outlineLevel="1" x14ac:dyDescent="0.25">
      <c r="A206" s="242">
        <v>57</v>
      </c>
      <c r="B206" s="243" t="s">
        <v>391</v>
      </c>
      <c r="C206" s="259" t="s">
        <v>392</v>
      </c>
      <c r="D206" s="244" t="s">
        <v>149</v>
      </c>
      <c r="E206" s="245">
        <v>1643.1200000000001</v>
      </c>
      <c r="F206" s="246"/>
      <c r="G206" s="247">
        <f>ROUND(E206*F206,2)</f>
        <v>0</v>
      </c>
      <c r="H206" s="228"/>
      <c r="I206" s="227">
        <f>ROUND(E206*H206,2)</f>
        <v>0</v>
      </c>
      <c r="J206" s="228"/>
      <c r="K206" s="227">
        <f>ROUND(E206*J206,2)</f>
        <v>0</v>
      </c>
      <c r="L206" s="227">
        <v>15</v>
      </c>
      <c r="M206" s="227">
        <f>G206*(1+L206/100)</f>
        <v>0</v>
      </c>
      <c r="N206" s="227">
        <v>3.3000000000000005E-4</v>
      </c>
      <c r="O206" s="227">
        <f>ROUND(E206*N206,2)</f>
        <v>0.54</v>
      </c>
      <c r="P206" s="227">
        <v>0</v>
      </c>
      <c r="Q206" s="227">
        <f>ROUND(E206*P206,2)</f>
        <v>0</v>
      </c>
      <c r="R206" s="227"/>
      <c r="S206" s="227" t="s">
        <v>150</v>
      </c>
      <c r="T206" s="227" t="s">
        <v>150</v>
      </c>
      <c r="U206" s="227">
        <v>0.16</v>
      </c>
      <c r="V206" s="227">
        <f>ROUND(E206*U206,2)</f>
        <v>262.89999999999998</v>
      </c>
      <c r="W206" s="22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 t="s">
        <v>163</v>
      </c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</row>
    <row r="207" spans="1:60" outlineLevel="1" x14ac:dyDescent="0.25">
      <c r="A207" s="224"/>
      <c r="B207" s="225"/>
      <c r="C207" s="261" t="s">
        <v>393</v>
      </c>
      <c r="D207" s="248"/>
      <c r="E207" s="248"/>
      <c r="F207" s="248"/>
      <c r="G207" s="248"/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 t="s">
        <v>189</v>
      </c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</row>
    <row r="208" spans="1:60" outlineLevel="1" x14ac:dyDescent="0.25">
      <c r="A208" s="224"/>
      <c r="B208" s="225"/>
      <c r="C208" s="260" t="s">
        <v>377</v>
      </c>
      <c r="D208" s="229"/>
      <c r="E208" s="230">
        <v>268.8</v>
      </c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 t="s">
        <v>153</v>
      </c>
      <c r="AH208" s="207">
        <v>0</v>
      </c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</row>
    <row r="209" spans="1:60" outlineLevel="1" x14ac:dyDescent="0.25">
      <c r="A209" s="224"/>
      <c r="B209" s="225"/>
      <c r="C209" s="260" t="s">
        <v>378</v>
      </c>
      <c r="D209" s="229"/>
      <c r="E209" s="230">
        <v>252.35000000000002</v>
      </c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 t="s">
        <v>153</v>
      </c>
      <c r="AH209" s="207">
        <v>0</v>
      </c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</row>
    <row r="210" spans="1:60" outlineLevel="1" x14ac:dyDescent="0.25">
      <c r="A210" s="224"/>
      <c r="B210" s="225"/>
      <c r="C210" s="260" t="s">
        <v>379</v>
      </c>
      <c r="D210" s="229"/>
      <c r="E210" s="230">
        <v>254.13000000000002</v>
      </c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 t="s">
        <v>153</v>
      </c>
      <c r="AH210" s="207">
        <v>0</v>
      </c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</row>
    <row r="211" spans="1:60" outlineLevel="1" x14ac:dyDescent="0.25">
      <c r="A211" s="224"/>
      <c r="B211" s="225"/>
      <c r="C211" s="260" t="s">
        <v>380</v>
      </c>
      <c r="D211" s="229"/>
      <c r="E211" s="230">
        <v>302</v>
      </c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 t="s">
        <v>153</v>
      </c>
      <c r="AH211" s="207">
        <v>0</v>
      </c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</row>
    <row r="212" spans="1:60" outlineLevel="1" x14ac:dyDescent="0.25">
      <c r="A212" s="224"/>
      <c r="B212" s="225"/>
      <c r="C212" s="260" t="s">
        <v>381</v>
      </c>
      <c r="D212" s="229"/>
      <c r="E212" s="230">
        <v>252.44000000000003</v>
      </c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 t="s">
        <v>153</v>
      </c>
      <c r="AH212" s="207">
        <v>0</v>
      </c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</row>
    <row r="213" spans="1:60" outlineLevel="1" x14ac:dyDescent="0.25">
      <c r="A213" s="224"/>
      <c r="B213" s="225"/>
      <c r="C213" s="260" t="s">
        <v>382</v>
      </c>
      <c r="D213" s="229"/>
      <c r="E213" s="230">
        <v>313.40000000000003</v>
      </c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 t="s">
        <v>153</v>
      </c>
      <c r="AH213" s="207">
        <v>0</v>
      </c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</row>
    <row r="214" spans="1:60" outlineLevel="1" x14ac:dyDescent="0.25">
      <c r="A214" s="242">
        <v>58</v>
      </c>
      <c r="B214" s="243" t="s">
        <v>394</v>
      </c>
      <c r="C214" s="259" t="s">
        <v>395</v>
      </c>
      <c r="D214" s="244" t="s">
        <v>149</v>
      </c>
      <c r="E214" s="245">
        <v>1643.1200000000001</v>
      </c>
      <c r="F214" s="246"/>
      <c r="G214" s="247">
        <f>ROUND(E214*F214,2)</f>
        <v>0</v>
      </c>
      <c r="H214" s="228"/>
      <c r="I214" s="227">
        <f>ROUND(E214*H214,2)</f>
        <v>0</v>
      </c>
      <c r="J214" s="228"/>
      <c r="K214" s="227">
        <f>ROUND(E214*J214,2)</f>
        <v>0</v>
      </c>
      <c r="L214" s="227">
        <v>15</v>
      </c>
      <c r="M214" s="227">
        <f>G214*(1+L214/100)</f>
        <v>0</v>
      </c>
      <c r="N214" s="227">
        <v>2.5500000000000002E-3</v>
      </c>
      <c r="O214" s="227">
        <f>ROUND(E214*N214,2)</f>
        <v>4.1900000000000004</v>
      </c>
      <c r="P214" s="227">
        <v>0</v>
      </c>
      <c r="Q214" s="227">
        <f>ROUND(E214*P214,2)</f>
        <v>0</v>
      </c>
      <c r="R214" s="227"/>
      <c r="S214" s="227" t="s">
        <v>150</v>
      </c>
      <c r="T214" s="227" t="s">
        <v>150</v>
      </c>
      <c r="U214" s="227">
        <v>0.31810000000000005</v>
      </c>
      <c r="V214" s="227">
        <f>ROUND(E214*U214,2)</f>
        <v>522.67999999999995</v>
      </c>
      <c r="W214" s="22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 t="s">
        <v>163</v>
      </c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</row>
    <row r="215" spans="1:60" outlineLevel="1" x14ac:dyDescent="0.25">
      <c r="A215" s="224"/>
      <c r="B215" s="225"/>
      <c r="C215" s="261" t="s">
        <v>396</v>
      </c>
      <c r="D215" s="248"/>
      <c r="E215" s="248"/>
      <c r="F215" s="248"/>
      <c r="G215" s="248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 t="s">
        <v>189</v>
      </c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</row>
    <row r="216" spans="1:60" outlineLevel="1" x14ac:dyDescent="0.25">
      <c r="A216" s="224"/>
      <c r="B216" s="225"/>
      <c r="C216" s="262" t="s">
        <v>397</v>
      </c>
      <c r="D216" s="249"/>
      <c r="E216" s="249"/>
      <c r="F216" s="249"/>
      <c r="G216" s="249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 t="s">
        <v>189</v>
      </c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</row>
    <row r="217" spans="1:60" outlineLevel="1" x14ac:dyDescent="0.25">
      <c r="A217" s="224"/>
      <c r="B217" s="225"/>
      <c r="C217" s="260" t="s">
        <v>377</v>
      </c>
      <c r="D217" s="229"/>
      <c r="E217" s="230">
        <v>268.8</v>
      </c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 t="s">
        <v>153</v>
      </c>
      <c r="AH217" s="207">
        <v>0</v>
      </c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</row>
    <row r="218" spans="1:60" outlineLevel="1" x14ac:dyDescent="0.25">
      <c r="A218" s="224"/>
      <c r="B218" s="225"/>
      <c r="C218" s="260" t="s">
        <v>378</v>
      </c>
      <c r="D218" s="229"/>
      <c r="E218" s="230">
        <v>252.35000000000002</v>
      </c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 t="s">
        <v>153</v>
      </c>
      <c r="AH218" s="207">
        <v>0</v>
      </c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</row>
    <row r="219" spans="1:60" outlineLevel="1" x14ac:dyDescent="0.25">
      <c r="A219" s="224"/>
      <c r="B219" s="225"/>
      <c r="C219" s="260" t="s">
        <v>379</v>
      </c>
      <c r="D219" s="229"/>
      <c r="E219" s="230">
        <v>254.13000000000002</v>
      </c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 t="s">
        <v>153</v>
      </c>
      <c r="AH219" s="207">
        <v>0</v>
      </c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</row>
    <row r="220" spans="1:60" outlineLevel="1" x14ac:dyDescent="0.25">
      <c r="A220" s="224"/>
      <c r="B220" s="225"/>
      <c r="C220" s="260" t="s">
        <v>380</v>
      </c>
      <c r="D220" s="229"/>
      <c r="E220" s="230">
        <v>302</v>
      </c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 t="s">
        <v>153</v>
      </c>
      <c r="AH220" s="207">
        <v>0</v>
      </c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</row>
    <row r="221" spans="1:60" outlineLevel="1" x14ac:dyDescent="0.25">
      <c r="A221" s="224"/>
      <c r="B221" s="225"/>
      <c r="C221" s="260" t="s">
        <v>381</v>
      </c>
      <c r="D221" s="229"/>
      <c r="E221" s="230">
        <v>252.44000000000003</v>
      </c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 t="s">
        <v>153</v>
      </c>
      <c r="AH221" s="207">
        <v>0</v>
      </c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</row>
    <row r="222" spans="1:60" outlineLevel="1" x14ac:dyDescent="0.25">
      <c r="A222" s="224"/>
      <c r="B222" s="225"/>
      <c r="C222" s="260" t="s">
        <v>382</v>
      </c>
      <c r="D222" s="229"/>
      <c r="E222" s="230">
        <v>313.40000000000003</v>
      </c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 t="s">
        <v>153</v>
      </c>
      <c r="AH222" s="207">
        <v>0</v>
      </c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</row>
    <row r="223" spans="1:60" outlineLevel="1" x14ac:dyDescent="0.25">
      <c r="A223" s="242">
        <v>59</v>
      </c>
      <c r="B223" s="243" t="s">
        <v>398</v>
      </c>
      <c r="C223" s="259" t="s">
        <v>399</v>
      </c>
      <c r="D223" s="244" t="s">
        <v>341</v>
      </c>
      <c r="E223" s="245">
        <v>473.14480000000003</v>
      </c>
      <c r="F223" s="246"/>
      <c r="G223" s="247">
        <f>ROUND(E223*F223,2)</f>
        <v>0</v>
      </c>
      <c r="H223" s="228"/>
      <c r="I223" s="227">
        <f>ROUND(E223*H223,2)</f>
        <v>0</v>
      </c>
      <c r="J223" s="228"/>
      <c r="K223" s="227">
        <f>ROUND(E223*J223,2)</f>
        <v>0</v>
      </c>
      <c r="L223" s="227">
        <v>15</v>
      </c>
      <c r="M223" s="227">
        <f>G223*(1+L223/100)</f>
        <v>0</v>
      </c>
      <c r="N223" s="227">
        <v>4.095E-2</v>
      </c>
      <c r="O223" s="227">
        <f>ROUND(E223*N223,2)</f>
        <v>19.38</v>
      </c>
      <c r="P223" s="227">
        <v>0</v>
      </c>
      <c r="Q223" s="227">
        <f>ROUND(E223*P223,2)</f>
        <v>0</v>
      </c>
      <c r="R223" s="227"/>
      <c r="S223" s="227" t="s">
        <v>150</v>
      </c>
      <c r="T223" s="227" t="s">
        <v>150</v>
      </c>
      <c r="U223" s="227">
        <v>0.8</v>
      </c>
      <c r="V223" s="227">
        <f>ROUND(E223*U223,2)</f>
        <v>378.52</v>
      </c>
      <c r="W223" s="22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 t="s">
        <v>163</v>
      </c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</row>
    <row r="224" spans="1:60" outlineLevel="1" x14ac:dyDescent="0.25">
      <c r="A224" s="224"/>
      <c r="B224" s="225"/>
      <c r="C224" s="260" t="s">
        <v>400</v>
      </c>
      <c r="D224" s="229"/>
      <c r="E224" s="230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 t="s">
        <v>153</v>
      </c>
      <c r="AH224" s="207">
        <v>0</v>
      </c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</row>
    <row r="225" spans="1:60" outlineLevel="1" x14ac:dyDescent="0.25">
      <c r="A225" s="224"/>
      <c r="B225" s="225"/>
      <c r="C225" s="260" t="s">
        <v>401</v>
      </c>
      <c r="D225" s="229"/>
      <c r="E225" s="230">
        <v>648.16080000000011</v>
      </c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 t="s">
        <v>153</v>
      </c>
      <c r="AH225" s="207">
        <v>0</v>
      </c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</row>
    <row r="226" spans="1:60" outlineLevel="1" x14ac:dyDescent="0.25">
      <c r="A226" s="224"/>
      <c r="B226" s="225"/>
      <c r="C226" s="260" t="s">
        <v>402</v>
      </c>
      <c r="D226" s="229"/>
      <c r="E226" s="230">
        <v>-7.68</v>
      </c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 t="s">
        <v>153</v>
      </c>
      <c r="AH226" s="207">
        <v>0</v>
      </c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</row>
    <row r="227" spans="1:60" outlineLevel="1" x14ac:dyDescent="0.25">
      <c r="A227" s="224"/>
      <c r="B227" s="225"/>
      <c r="C227" s="260" t="s">
        <v>403</v>
      </c>
      <c r="D227" s="229"/>
      <c r="E227" s="230">
        <v>-20.159999999999997</v>
      </c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 t="s">
        <v>153</v>
      </c>
      <c r="AH227" s="207">
        <v>0</v>
      </c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</row>
    <row r="228" spans="1:60" outlineLevel="1" x14ac:dyDescent="0.25">
      <c r="A228" s="224"/>
      <c r="B228" s="225"/>
      <c r="C228" s="260" t="s">
        <v>404</v>
      </c>
      <c r="D228" s="229"/>
      <c r="E228" s="230">
        <v>-128.57599999999999</v>
      </c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 t="s">
        <v>153</v>
      </c>
      <c r="AH228" s="207">
        <v>0</v>
      </c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</row>
    <row r="229" spans="1:60" outlineLevel="1" x14ac:dyDescent="0.25">
      <c r="A229" s="224"/>
      <c r="B229" s="225"/>
      <c r="C229" s="260" t="s">
        <v>405</v>
      </c>
      <c r="D229" s="229"/>
      <c r="E229" s="230">
        <v>-10.367999999999999</v>
      </c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 t="s">
        <v>153</v>
      </c>
      <c r="AH229" s="207">
        <v>0</v>
      </c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</row>
    <row r="230" spans="1:60" outlineLevel="1" x14ac:dyDescent="0.25">
      <c r="A230" s="224"/>
      <c r="B230" s="225"/>
      <c r="C230" s="260" t="s">
        <v>406</v>
      </c>
      <c r="D230" s="229"/>
      <c r="E230" s="230">
        <v>-8.2319999999999993</v>
      </c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 t="s">
        <v>153</v>
      </c>
      <c r="AH230" s="207">
        <v>0</v>
      </c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</row>
    <row r="231" spans="1:60" outlineLevel="1" x14ac:dyDescent="0.25">
      <c r="A231" s="242">
        <v>60</v>
      </c>
      <c r="B231" s="243" t="s">
        <v>407</v>
      </c>
      <c r="C231" s="259" t="s">
        <v>408</v>
      </c>
      <c r="D231" s="244" t="s">
        <v>341</v>
      </c>
      <c r="E231" s="245">
        <v>186.16550000000001</v>
      </c>
      <c r="F231" s="246"/>
      <c r="G231" s="247">
        <f>ROUND(E231*F231,2)</f>
        <v>0</v>
      </c>
      <c r="H231" s="228"/>
      <c r="I231" s="227">
        <f>ROUND(E231*H231,2)</f>
        <v>0</v>
      </c>
      <c r="J231" s="228"/>
      <c r="K231" s="227">
        <f>ROUND(E231*J231,2)</f>
        <v>0</v>
      </c>
      <c r="L231" s="227">
        <v>15</v>
      </c>
      <c r="M231" s="227">
        <f>G231*(1+L231/100)</f>
        <v>0</v>
      </c>
      <c r="N231" s="227">
        <v>2.5000000000000001E-2</v>
      </c>
      <c r="O231" s="227">
        <f>ROUND(E231*N231,2)</f>
        <v>4.6500000000000004</v>
      </c>
      <c r="P231" s="227">
        <v>0</v>
      </c>
      <c r="Q231" s="227">
        <f>ROUND(E231*P231,2)</f>
        <v>0</v>
      </c>
      <c r="R231" s="227" t="s">
        <v>409</v>
      </c>
      <c r="S231" s="227" t="s">
        <v>150</v>
      </c>
      <c r="T231" s="227" t="s">
        <v>150</v>
      </c>
      <c r="U231" s="227">
        <v>0</v>
      </c>
      <c r="V231" s="227">
        <f>ROUND(E231*U231,2)</f>
        <v>0</v>
      </c>
      <c r="W231" s="22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 t="s">
        <v>327</v>
      </c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</row>
    <row r="232" spans="1:60" outlineLevel="1" x14ac:dyDescent="0.25">
      <c r="A232" s="224"/>
      <c r="B232" s="225"/>
      <c r="C232" s="260" t="s">
        <v>410</v>
      </c>
      <c r="D232" s="229"/>
      <c r="E232" s="230">
        <v>186.16550000000001</v>
      </c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 t="s">
        <v>153</v>
      </c>
      <c r="AH232" s="207">
        <v>0</v>
      </c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  <c r="BB232" s="207"/>
      <c r="BC232" s="207"/>
      <c r="BD232" s="207"/>
      <c r="BE232" s="207"/>
      <c r="BF232" s="207"/>
      <c r="BG232" s="207"/>
      <c r="BH232" s="207"/>
    </row>
    <row r="233" spans="1:60" outlineLevel="1" x14ac:dyDescent="0.25">
      <c r="A233" s="242">
        <v>61</v>
      </c>
      <c r="B233" s="243" t="s">
        <v>411</v>
      </c>
      <c r="C233" s="259" t="s">
        <v>412</v>
      </c>
      <c r="D233" s="244" t="s">
        <v>149</v>
      </c>
      <c r="E233" s="245">
        <v>1692.4136000000001</v>
      </c>
      <c r="F233" s="246"/>
      <c r="G233" s="247">
        <f>ROUND(E233*F233,2)</f>
        <v>0</v>
      </c>
      <c r="H233" s="228"/>
      <c r="I233" s="227">
        <f>ROUND(E233*H233,2)</f>
        <v>0</v>
      </c>
      <c r="J233" s="228"/>
      <c r="K233" s="227">
        <f>ROUND(E233*J233,2)</f>
        <v>0</v>
      </c>
      <c r="L233" s="227">
        <v>15</v>
      </c>
      <c r="M233" s="227">
        <f>G233*(1+L233/100)</f>
        <v>0</v>
      </c>
      <c r="N233" s="227">
        <v>8.6E-3</v>
      </c>
      <c r="O233" s="227">
        <f>ROUND(E233*N233,2)</f>
        <v>14.55</v>
      </c>
      <c r="P233" s="227">
        <v>0</v>
      </c>
      <c r="Q233" s="227">
        <f>ROUND(E233*P233,2)</f>
        <v>0</v>
      </c>
      <c r="R233" s="227" t="s">
        <v>409</v>
      </c>
      <c r="S233" s="227" t="s">
        <v>150</v>
      </c>
      <c r="T233" s="227" t="s">
        <v>150</v>
      </c>
      <c r="U233" s="227">
        <v>0</v>
      </c>
      <c r="V233" s="227">
        <f>ROUND(E233*U233,2)</f>
        <v>0</v>
      </c>
      <c r="W233" s="22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 t="s">
        <v>327</v>
      </c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</row>
    <row r="234" spans="1:60" outlineLevel="1" x14ac:dyDescent="0.25">
      <c r="A234" s="224"/>
      <c r="B234" s="225"/>
      <c r="C234" s="260" t="s">
        <v>413</v>
      </c>
      <c r="D234" s="229"/>
      <c r="E234" s="230">
        <v>1692.4136000000001</v>
      </c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 t="s">
        <v>153</v>
      </c>
      <c r="AH234" s="207">
        <v>5</v>
      </c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</row>
    <row r="235" spans="1:60" outlineLevel="1" x14ac:dyDescent="0.25">
      <c r="A235" s="242">
        <v>62</v>
      </c>
      <c r="B235" s="243" t="s">
        <v>414</v>
      </c>
      <c r="C235" s="259" t="s">
        <v>415</v>
      </c>
      <c r="D235" s="244" t="s">
        <v>149</v>
      </c>
      <c r="E235" s="245">
        <v>4108.0054600000003</v>
      </c>
      <c r="F235" s="246"/>
      <c r="G235" s="247">
        <f>ROUND(E235*F235,2)</f>
        <v>0</v>
      </c>
      <c r="H235" s="228"/>
      <c r="I235" s="227">
        <f>ROUND(E235*H235,2)</f>
        <v>0</v>
      </c>
      <c r="J235" s="228"/>
      <c r="K235" s="227">
        <f>ROUND(E235*J235,2)</f>
        <v>0</v>
      </c>
      <c r="L235" s="227">
        <v>15</v>
      </c>
      <c r="M235" s="227">
        <f>G235*(1+L235/100)</f>
        <v>0</v>
      </c>
      <c r="N235" s="227">
        <v>8.0000000000000007E-5</v>
      </c>
      <c r="O235" s="227">
        <f>ROUND(E235*N235,2)</f>
        <v>0.33</v>
      </c>
      <c r="P235" s="227">
        <v>0</v>
      </c>
      <c r="Q235" s="227">
        <f>ROUND(E235*P235,2)</f>
        <v>0</v>
      </c>
      <c r="R235" s="227" t="s">
        <v>409</v>
      </c>
      <c r="S235" s="227" t="s">
        <v>150</v>
      </c>
      <c r="T235" s="227" t="s">
        <v>150</v>
      </c>
      <c r="U235" s="227">
        <v>0</v>
      </c>
      <c r="V235" s="227">
        <f>ROUND(E235*U235,2)</f>
        <v>0</v>
      </c>
      <c r="W235" s="22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 t="s">
        <v>327</v>
      </c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</row>
    <row r="236" spans="1:60" outlineLevel="1" x14ac:dyDescent="0.25">
      <c r="A236" s="224"/>
      <c r="B236" s="225"/>
      <c r="C236" s="260" t="s">
        <v>416</v>
      </c>
      <c r="D236" s="229"/>
      <c r="E236" s="230">
        <v>4108.0054600000003</v>
      </c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 t="s">
        <v>153</v>
      </c>
      <c r="AH236" s="207">
        <v>5</v>
      </c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</row>
    <row r="237" spans="1:60" outlineLevel="1" x14ac:dyDescent="0.25">
      <c r="A237" s="224">
        <v>63</v>
      </c>
      <c r="B237" s="225" t="s">
        <v>417</v>
      </c>
      <c r="C237" s="264" t="s">
        <v>418</v>
      </c>
      <c r="D237" s="226" t="s">
        <v>0</v>
      </c>
      <c r="E237" s="256"/>
      <c r="F237" s="228"/>
      <c r="G237" s="227">
        <f>ROUND(E237*F237,2)</f>
        <v>0</v>
      </c>
      <c r="H237" s="228"/>
      <c r="I237" s="227">
        <f>ROUND(E237*H237,2)</f>
        <v>0</v>
      </c>
      <c r="J237" s="228"/>
      <c r="K237" s="227">
        <f>ROUND(E237*J237,2)</f>
        <v>0</v>
      </c>
      <c r="L237" s="227">
        <v>15</v>
      </c>
      <c r="M237" s="227">
        <f>G237*(1+L237/100)</f>
        <v>0</v>
      </c>
      <c r="N237" s="227">
        <v>0</v>
      </c>
      <c r="O237" s="227">
        <f>ROUND(E237*N237,2)</f>
        <v>0</v>
      </c>
      <c r="P237" s="227">
        <v>0</v>
      </c>
      <c r="Q237" s="227">
        <f>ROUND(E237*P237,2)</f>
        <v>0</v>
      </c>
      <c r="R237" s="227"/>
      <c r="S237" s="227" t="s">
        <v>150</v>
      </c>
      <c r="T237" s="227" t="s">
        <v>150</v>
      </c>
      <c r="U237" s="227">
        <v>0</v>
      </c>
      <c r="V237" s="227">
        <f>ROUND(E237*U237,2)</f>
        <v>0</v>
      </c>
      <c r="W237" s="22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 t="s">
        <v>365</v>
      </c>
      <c r="AH237" s="207"/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7"/>
      <c r="AU237" s="207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</row>
    <row r="238" spans="1:60" ht="13" x14ac:dyDescent="0.25">
      <c r="A238" s="232" t="s">
        <v>145</v>
      </c>
      <c r="B238" s="233" t="s">
        <v>95</v>
      </c>
      <c r="C238" s="258" t="s">
        <v>96</v>
      </c>
      <c r="D238" s="234"/>
      <c r="E238" s="235"/>
      <c r="F238" s="236"/>
      <c r="G238" s="237">
        <f>SUMIF(AG239:AG239,"&lt;&gt;NOR",G239:G239)</f>
        <v>0</v>
      </c>
      <c r="H238" s="231"/>
      <c r="I238" s="231">
        <f>SUM(I239:I239)</f>
        <v>0</v>
      </c>
      <c r="J238" s="231"/>
      <c r="K238" s="231">
        <f>SUM(K239:K239)</f>
        <v>0</v>
      </c>
      <c r="L238" s="231"/>
      <c r="M238" s="231">
        <f>SUM(M239:M239)</f>
        <v>0</v>
      </c>
      <c r="N238" s="231"/>
      <c r="O238" s="231">
        <f>SUM(O239:O239)</f>
        <v>0</v>
      </c>
      <c r="P238" s="231"/>
      <c r="Q238" s="231">
        <f>SUM(Q239:Q239)</f>
        <v>0</v>
      </c>
      <c r="R238" s="231"/>
      <c r="S238" s="231"/>
      <c r="T238" s="231"/>
      <c r="U238" s="231"/>
      <c r="V238" s="231">
        <f>SUM(V239:V239)</f>
        <v>0</v>
      </c>
      <c r="W238" s="231"/>
      <c r="AG238" t="s">
        <v>146</v>
      </c>
    </row>
    <row r="239" spans="1:60" outlineLevel="1" x14ac:dyDescent="0.25">
      <c r="A239" s="250">
        <v>64</v>
      </c>
      <c r="B239" s="251" t="s">
        <v>419</v>
      </c>
      <c r="C239" s="263" t="s">
        <v>420</v>
      </c>
      <c r="D239" s="252" t="s">
        <v>421</v>
      </c>
      <c r="E239" s="253">
        <v>1</v>
      </c>
      <c r="F239" s="254"/>
      <c r="G239" s="255">
        <f>ROUND(E239*F239,2)</f>
        <v>0</v>
      </c>
      <c r="H239" s="228"/>
      <c r="I239" s="227">
        <f>ROUND(E239*H239,2)</f>
        <v>0</v>
      </c>
      <c r="J239" s="228"/>
      <c r="K239" s="227">
        <f>ROUND(E239*J239,2)</f>
        <v>0</v>
      </c>
      <c r="L239" s="227">
        <v>15</v>
      </c>
      <c r="M239" s="227">
        <f>G239*(1+L239/100)</f>
        <v>0</v>
      </c>
      <c r="N239" s="227">
        <v>0</v>
      </c>
      <c r="O239" s="227">
        <f>ROUND(E239*N239,2)</f>
        <v>0</v>
      </c>
      <c r="P239" s="227">
        <v>0</v>
      </c>
      <c r="Q239" s="227">
        <f>ROUND(E239*P239,2)</f>
        <v>0</v>
      </c>
      <c r="R239" s="227"/>
      <c r="S239" s="227" t="s">
        <v>186</v>
      </c>
      <c r="T239" s="227" t="s">
        <v>187</v>
      </c>
      <c r="U239" s="227">
        <v>0</v>
      </c>
      <c r="V239" s="227">
        <f>ROUND(E239*U239,2)</f>
        <v>0</v>
      </c>
      <c r="W239" s="22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 t="s">
        <v>422</v>
      </c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7"/>
      <c r="AY239" s="207"/>
      <c r="AZ239" s="207"/>
      <c r="BA239" s="207"/>
      <c r="BB239" s="207"/>
      <c r="BC239" s="207"/>
      <c r="BD239" s="207"/>
      <c r="BE239" s="207"/>
      <c r="BF239" s="207"/>
      <c r="BG239" s="207"/>
      <c r="BH239" s="207"/>
    </row>
    <row r="240" spans="1:60" ht="13" x14ac:dyDescent="0.25">
      <c r="A240" s="210" t="s">
        <v>145</v>
      </c>
      <c r="B240" s="211" t="s">
        <v>97</v>
      </c>
      <c r="C240" s="265" t="s">
        <v>98</v>
      </c>
      <c r="D240" s="238"/>
      <c r="E240" s="239"/>
      <c r="F240" s="240"/>
      <c r="G240" s="241">
        <f>SUMIF(AG241:AG270,"&lt;&gt;NOR",G241:G270)</f>
        <v>0</v>
      </c>
      <c r="H240" s="231"/>
      <c r="I240" s="231">
        <f>SUM(I241:I270)</f>
        <v>0</v>
      </c>
      <c r="J240" s="231"/>
      <c r="K240" s="231">
        <f>SUM(K241:K270)</f>
        <v>0</v>
      </c>
      <c r="L240" s="231"/>
      <c r="M240" s="231">
        <f>SUM(M241:M270)</f>
        <v>0</v>
      </c>
      <c r="N240" s="231"/>
      <c r="O240" s="231">
        <f>SUM(O241:O270)</f>
        <v>5.7600000000000007</v>
      </c>
      <c r="P240" s="231"/>
      <c r="Q240" s="231">
        <f>SUM(Q241:Q270)</f>
        <v>0</v>
      </c>
      <c r="R240" s="231"/>
      <c r="S240" s="231"/>
      <c r="T240" s="231"/>
      <c r="U240" s="231"/>
      <c r="V240" s="231">
        <f>SUM(V241:V270)</f>
        <v>982.23</v>
      </c>
      <c r="W240" s="231"/>
      <c r="AG240" t="s">
        <v>146</v>
      </c>
    </row>
    <row r="241" spans="1:60" outlineLevel="1" x14ac:dyDescent="0.25">
      <c r="A241" s="224"/>
      <c r="B241" s="225"/>
      <c r="C241" s="261" t="s">
        <v>423</v>
      </c>
      <c r="D241" s="248"/>
      <c r="E241" s="248"/>
      <c r="F241" s="248"/>
      <c r="G241" s="248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 t="s">
        <v>189</v>
      </c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</row>
    <row r="242" spans="1:60" outlineLevel="1" x14ac:dyDescent="0.25">
      <c r="A242" s="242">
        <v>65</v>
      </c>
      <c r="B242" s="243" t="s">
        <v>424</v>
      </c>
      <c r="C242" s="259" t="s">
        <v>425</v>
      </c>
      <c r="D242" s="244" t="s">
        <v>304</v>
      </c>
      <c r="E242" s="245">
        <v>11</v>
      </c>
      <c r="F242" s="246"/>
      <c r="G242" s="247">
        <f>ROUND(E242*F242,2)</f>
        <v>0</v>
      </c>
      <c r="H242" s="228"/>
      <c r="I242" s="227">
        <f>ROUND(E242*H242,2)</f>
        <v>0</v>
      </c>
      <c r="J242" s="228"/>
      <c r="K242" s="227">
        <f>ROUND(E242*J242,2)</f>
        <v>0</v>
      </c>
      <c r="L242" s="227">
        <v>15</v>
      </c>
      <c r="M242" s="227">
        <f>G242*(1+L242/100)</f>
        <v>0</v>
      </c>
      <c r="N242" s="227">
        <v>5.1000000000000004E-4</v>
      </c>
      <c r="O242" s="227">
        <f>ROUND(E242*N242,2)</f>
        <v>0.01</v>
      </c>
      <c r="P242" s="227">
        <v>0</v>
      </c>
      <c r="Q242" s="227">
        <f>ROUND(E242*P242,2)</f>
        <v>0</v>
      </c>
      <c r="R242" s="227"/>
      <c r="S242" s="227" t="s">
        <v>150</v>
      </c>
      <c r="T242" s="227" t="s">
        <v>150</v>
      </c>
      <c r="U242" s="227">
        <v>0.16</v>
      </c>
      <c r="V242" s="227">
        <f>ROUND(E242*U242,2)</f>
        <v>1.76</v>
      </c>
      <c r="W242" s="22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 t="s">
        <v>163</v>
      </c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</row>
    <row r="243" spans="1:60" outlineLevel="1" x14ac:dyDescent="0.25">
      <c r="A243" s="224"/>
      <c r="B243" s="225"/>
      <c r="C243" s="260" t="s">
        <v>426</v>
      </c>
      <c r="D243" s="229"/>
      <c r="E243" s="230">
        <v>11</v>
      </c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 t="s">
        <v>153</v>
      </c>
      <c r="AH243" s="207">
        <v>0</v>
      </c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</row>
    <row r="244" spans="1:60" ht="20" outlineLevel="1" x14ac:dyDescent="0.25">
      <c r="A244" s="242">
        <v>66</v>
      </c>
      <c r="B244" s="243" t="s">
        <v>427</v>
      </c>
      <c r="C244" s="259" t="s">
        <v>428</v>
      </c>
      <c r="D244" s="244" t="s">
        <v>314</v>
      </c>
      <c r="E244" s="245">
        <v>39</v>
      </c>
      <c r="F244" s="246"/>
      <c r="G244" s="247">
        <f>ROUND(E244*F244,2)</f>
        <v>0</v>
      </c>
      <c r="H244" s="228"/>
      <c r="I244" s="227">
        <f>ROUND(E244*H244,2)</f>
        <v>0</v>
      </c>
      <c r="J244" s="228"/>
      <c r="K244" s="227">
        <f>ROUND(E244*J244,2)</f>
        <v>0</v>
      </c>
      <c r="L244" s="227">
        <v>15</v>
      </c>
      <c r="M244" s="227">
        <f>G244*(1+L244/100)</f>
        <v>0</v>
      </c>
      <c r="N244" s="227">
        <v>1.3000000000000002E-3</v>
      </c>
      <c r="O244" s="227">
        <f>ROUND(E244*N244,2)</f>
        <v>0.05</v>
      </c>
      <c r="P244" s="227">
        <v>0</v>
      </c>
      <c r="Q244" s="227">
        <f>ROUND(E244*P244,2)</f>
        <v>0</v>
      </c>
      <c r="R244" s="227"/>
      <c r="S244" s="227" t="s">
        <v>150</v>
      </c>
      <c r="T244" s="227" t="s">
        <v>150</v>
      </c>
      <c r="U244" s="227">
        <v>0.60000000000000009</v>
      </c>
      <c r="V244" s="227">
        <f>ROUND(E244*U244,2)</f>
        <v>23.4</v>
      </c>
      <c r="W244" s="22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 t="s">
        <v>163</v>
      </c>
      <c r="AH244" s="207"/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</row>
    <row r="245" spans="1:60" outlineLevel="1" x14ac:dyDescent="0.25">
      <c r="A245" s="224"/>
      <c r="B245" s="225"/>
      <c r="C245" s="260" t="s">
        <v>429</v>
      </c>
      <c r="D245" s="229"/>
      <c r="E245" s="230">
        <v>39</v>
      </c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 t="s">
        <v>153</v>
      </c>
      <c r="AH245" s="207">
        <v>0</v>
      </c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</row>
    <row r="246" spans="1:60" ht="20" outlineLevel="1" x14ac:dyDescent="0.25">
      <c r="A246" s="242">
        <v>67</v>
      </c>
      <c r="B246" s="243" t="s">
        <v>430</v>
      </c>
      <c r="C246" s="259" t="s">
        <v>431</v>
      </c>
      <c r="D246" s="244" t="s">
        <v>314</v>
      </c>
      <c r="E246" s="245">
        <v>8</v>
      </c>
      <c r="F246" s="246"/>
      <c r="G246" s="247">
        <f>ROUND(E246*F246,2)</f>
        <v>0</v>
      </c>
      <c r="H246" s="228"/>
      <c r="I246" s="227">
        <f>ROUND(E246*H246,2)</f>
        <v>0</v>
      </c>
      <c r="J246" s="228"/>
      <c r="K246" s="227">
        <f>ROUND(E246*J246,2)</f>
        <v>0</v>
      </c>
      <c r="L246" s="227">
        <v>15</v>
      </c>
      <c r="M246" s="227">
        <f>G246*(1+L246/100)</f>
        <v>0</v>
      </c>
      <c r="N246" s="227">
        <v>2.2200000000000002E-3</v>
      </c>
      <c r="O246" s="227">
        <f>ROUND(E246*N246,2)</f>
        <v>0.02</v>
      </c>
      <c r="P246" s="227">
        <v>0</v>
      </c>
      <c r="Q246" s="227">
        <f>ROUND(E246*P246,2)</f>
        <v>0</v>
      </c>
      <c r="R246" s="227"/>
      <c r="S246" s="227" t="s">
        <v>150</v>
      </c>
      <c r="T246" s="227" t="s">
        <v>150</v>
      </c>
      <c r="U246" s="227">
        <v>1.1800000000000002</v>
      </c>
      <c r="V246" s="227">
        <f>ROUND(E246*U246,2)</f>
        <v>9.44</v>
      </c>
      <c r="W246" s="22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 t="s">
        <v>163</v>
      </c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</row>
    <row r="247" spans="1:60" outlineLevel="1" x14ac:dyDescent="0.25">
      <c r="A247" s="224"/>
      <c r="B247" s="225"/>
      <c r="C247" s="260" t="s">
        <v>432</v>
      </c>
      <c r="D247" s="229"/>
      <c r="E247" s="230">
        <v>8</v>
      </c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 t="s">
        <v>153</v>
      </c>
      <c r="AH247" s="207">
        <v>0</v>
      </c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</row>
    <row r="248" spans="1:60" outlineLevel="1" x14ac:dyDescent="0.25">
      <c r="A248" s="242">
        <v>68</v>
      </c>
      <c r="B248" s="243" t="s">
        <v>433</v>
      </c>
      <c r="C248" s="259" t="s">
        <v>434</v>
      </c>
      <c r="D248" s="244" t="s">
        <v>304</v>
      </c>
      <c r="E248" s="245">
        <v>267.15000000000003</v>
      </c>
      <c r="F248" s="246"/>
      <c r="G248" s="247">
        <f>ROUND(E248*F248,2)</f>
        <v>0</v>
      </c>
      <c r="H248" s="228"/>
      <c r="I248" s="227">
        <f>ROUND(E248*H248,2)</f>
        <v>0</v>
      </c>
      <c r="J248" s="228"/>
      <c r="K248" s="227">
        <f>ROUND(E248*J248,2)</f>
        <v>0</v>
      </c>
      <c r="L248" s="227">
        <v>15</v>
      </c>
      <c r="M248" s="227">
        <f>G248*(1+L248/100)</f>
        <v>0</v>
      </c>
      <c r="N248" s="227">
        <v>7.0200000000000002E-3</v>
      </c>
      <c r="O248" s="227">
        <f>ROUND(E248*N248,2)</f>
        <v>1.88</v>
      </c>
      <c r="P248" s="227">
        <v>0</v>
      </c>
      <c r="Q248" s="227">
        <f>ROUND(E248*P248,2)</f>
        <v>0</v>
      </c>
      <c r="R248" s="227"/>
      <c r="S248" s="227" t="s">
        <v>150</v>
      </c>
      <c r="T248" s="227" t="s">
        <v>150</v>
      </c>
      <c r="U248" s="227">
        <v>0.74900000000000011</v>
      </c>
      <c r="V248" s="227">
        <f>ROUND(E248*U248,2)</f>
        <v>200.1</v>
      </c>
      <c r="W248" s="22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 t="s">
        <v>163</v>
      </c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</row>
    <row r="249" spans="1:60" outlineLevel="1" x14ac:dyDescent="0.25">
      <c r="A249" s="224"/>
      <c r="B249" s="225"/>
      <c r="C249" s="260" t="s">
        <v>435</v>
      </c>
      <c r="D249" s="229"/>
      <c r="E249" s="230">
        <v>267.15000000000003</v>
      </c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 t="s">
        <v>153</v>
      </c>
      <c r="AH249" s="207">
        <v>0</v>
      </c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</row>
    <row r="250" spans="1:60" outlineLevel="1" x14ac:dyDescent="0.25">
      <c r="A250" s="242">
        <v>69</v>
      </c>
      <c r="B250" s="243" t="s">
        <v>436</v>
      </c>
      <c r="C250" s="259" t="s">
        <v>437</v>
      </c>
      <c r="D250" s="244" t="s">
        <v>304</v>
      </c>
      <c r="E250" s="245">
        <v>55.2</v>
      </c>
      <c r="F250" s="246"/>
      <c r="G250" s="247">
        <f>ROUND(E250*F250,2)</f>
        <v>0</v>
      </c>
      <c r="H250" s="228"/>
      <c r="I250" s="227">
        <f>ROUND(E250*H250,2)</f>
        <v>0</v>
      </c>
      <c r="J250" s="228"/>
      <c r="K250" s="227">
        <f>ROUND(E250*J250,2)</f>
        <v>0</v>
      </c>
      <c r="L250" s="227">
        <v>15</v>
      </c>
      <c r="M250" s="227">
        <f>G250*(1+L250/100)</f>
        <v>0</v>
      </c>
      <c r="N250" s="227">
        <v>1.92E-3</v>
      </c>
      <c r="O250" s="227">
        <f>ROUND(E250*N250,2)</f>
        <v>0.11</v>
      </c>
      <c r="P250" s="227">
        <v>0</v>
      </c>
      <c r="Q250" s="227">
        <f>ROUND(E250*P250,2)</f>
        <v>0</v>
      </c>
      <c r="R250" s="227"/>
      <c r="S250" s="227" t="s">
        <v>150</v>
      </c>
      <c r="T250" s="227" t="s">
        <v>150</v>
      </c>
      <c r="U250" s="227">
        <v>0.60525000000000007</v>
      </c>
      <c r="V250" s="227">
        <f>ROUND(E250*U250,2)</f>
        <v>33.409999999999997</v>
      </c>
      <c r="W250" s="22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 t="s">
        <v>163</v>
      </c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</row>
    <row r="251" spans="1:60" outlineLevel="1" x14ac:dyDescent="0.25">
      <c r="A251" s="224"/>
      <c r="B251" s="225"/>
      <c r="C251" s="260" t="s">
        <v>438</v>
      </c>
      <c r="D251" s="229"/>
      <c r="E251" s="230">
        <v>55.2</v>
      </c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 t="s">
        <v>153</v>
      </c>
      <c r="AH251" s="207">
        <v>0</v>
      </c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207"/>
      <c r="BG251" s="207"/>
      <c r="BH251" s="207"/>
    </row>
    <row r="252" spans="1:60" outlineLevel="1" x14ac:dyDescent="0.25">
      <c r="A252" s="242">
        <v>70</v>
      </c>
      <c r="B252" s="243" t="s">
        <v>439</v>
      </c>
      <c r="C252" s="259" t="s">
        <v>440</v>
      </c>
      <c r="D252" s="244" t="s">
        <v>304</v>
      </c>
      <c r="E252" s="245">
        <v>62.85</v>
      </c>
      <c r="F252" s="246"/>
      <c r="G252" s="247">
        <f>ROUND(E252*F252,2)</f>
        <v>0</v>
      </c>
      <c r="H252" s="228"/>
      <c r="I252" s="227">
        <f>ROUND(E252*H252,2)</f>
        <v>0</v>
      </c>
      <c r="J252" s="228"/>
      <c r="K252" s="227">
        <f>ROUND(E252*J252,2)</f>
        <v>0</v>
      </c>
      <c r="L252" s="227">
        <v>15</v>
      </c>
      <c r="M252" s="227">
        <f>G252*(1+L252/100)</f>
        <v>0</v>
      </c>
      <c r="N252" s="227">
        <v>3.4100000000000003E-3</v>
      </c>
      <c r="O252" s="227">
        <f>ROUND(E252*N252,2)</f>
        <v>0.21</v>
      </c>
      <c r="P252" s="227">
        <v>0</v>
      </c>
      <c r="Q252" s="227">
        <f>ROUND(E252*P252,2)</f>
        <v>0</v>
      </c>
      <c r="R252" s="227"/>
      <c r="S252" s="227" t="s">
        <v>150</v>
      </c>
      <c r="T252" s="227" t="s">
        <v>150</v>
      </c>
      <c r="U252" s="227">
        <v>0.84500000000000008</v>
      </c>
      <c r="V252" s="227">
        <f>ROUND(E252*U252,2)</f>
        <v>53.11</v>
      </c>
      <c r="W252" s="22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 t="s">
        <v>163</v>
      </c>
      <c r="AH252" s="207"/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</row>
    <row r="253" spans="1:60" outlineLevel="1" x14ac:dyDescent="0.25">
      <c r="A253" s="224"/>
      <c r="B253" s="225"/>
      <c r="C253" s="260" t="s">
        <v>441</v>
      </c>
      <c r="D253" s="229"/>
      <c r="E253" s="230">
        <v>62.35</v>
      </c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 t="s">
        <v>153</v>
      </c>
      <c r="AH253" s="207">
        <v>0</v>
      </c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7"/>
      <c r="AZ253" s="207"/>
      <c r="BA253" s="207"/>
      <c r="BB253" s="207"/>
      <c r="BC253" s="207"/>
      <c r="BD253" s="207"/>
      <c r="BE253" s="207"/>
      <c r="BF253" s="207"/>
      <c r="BG253" s="207"/>
      <c r="BH253" s="207"/>
    </row>
    <row r="254" spans="1:60" outlineLevel="1" x14ac:dyDescent="0.25">
      <c r="A254" s="224"/>
      <c r="B254" s="225"/>
      <c r="C254" s="260" t="s">
        <v>442</v>
      </c>
      <c r="D254" s="229"/>
      <c r="E254" s="230">
        <v>0.5</v>
      </c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 t="s">
        <v>153</v>
      </c>
      <c r="AH254" s="207">
        <v>0</v>
      </c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7"/>
      <c r="BD254" s="207"/>
      <c r="BE254" s="207"/>
      <c r="BF254" s="207"/>
      <c r="BG254" s="207"/>
      <c r="BH254" s="207"/>
    </row>
    <row r="255" spans="1:60" outlineLevel="1" x14ac:dyDescent="0.25">
      <c r="A255" s="242">
        <v>71</v>
      </c>
      <c r="B255" s="243" t="s">
        <v>443</v>
      </c>
      <c r="C255" s="259" t="s">
        <v>444</v>
      </c>
      <c r="D255" s="244" t="s">
        <v>304</v>
      </c>
      <c r="E255" s="245">
        <v>31.200000000000003</v>
      </c>
      <c r="F255" s="246"/>
      <c r="G255" s="247">
        <f>ROUND(E255*F255,2)</f>
        <v>0</v>
      </c>
      <c r="H255" s="228"/>
      <c r="I255" s="227">
        <f>ROUND(E255*H255,2)</f>
        <v>0</v>
      </c>
      <c r="J255" s="228"/>
      <c r="K255" s="227">
        <f>ROUND(E255*J255,2)</f>
        <v>0</v>
      </c>
      <c r="L255" s="227">
        <v>15</v>
      </c>
      <c r="M255" s="227">
        <f>G255*(1+L255/100)</f>
        <v>0</v>
      </c>
      <c r="N255" s="227">
        <v>3.7900000000000004E-3</v>
      </c>
      <c r="O255" s="227">
        <f>ROUND(E255*N255,2)</f>
        <v>0.12</v>
      </c>
      <c r="P255" s="227">
        <v>0</v>
      </c>
      <c r="Q255" s="227">
        <f>ROUND(E255*P255,2)</f>
        <v>0</v>
      </c>
      <c r="R255" s="227"/>
      <c r="S255" s="227" t="s">
        <v>150</v>
      </c>
      <c r="T255" s="227" t="s">
        <v>150</v>
      </c>
      <c r="U255" s="227">
        <v>0.877</v>
      </c>
      <c r="V255" s="227">
        <f>ROUND(E255*U255,2)</f>
        <v>27.36</v>
      </c>
      <c r="W255" s="227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 t="s">
        <v>163</v>
      </c>
      <c r="AH255" s="207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</row>
    <row r="256" spans="1:60" outlineLevel="1" x14ac:dyDescent="0.25">
      <c r="A256" s="224"/>
      <c r="B256" s="225"/>
      <c r="C256" s="260" t="s">
        <v>445</v>
      </c>
      <c r="D256" s="229"/>
      <c r="E256" s="230">
        <v>31.200000000000003</v>
      </c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 t="s">
        <v>153</v>
      </c>
      <c r="AH256" s="207">
        <v>0</v>
      </c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07"/>
      <c r="BC256" s="207"/>
      <c r="BD256" s="207"/>
      <c r="BE256" s="207"/>
      <c r="BF256" s="207"/>
      <c r="BG256" s="207"/>
      <c r="BH256" s="207"/>
    </row>
    <row r="257" spans="1:60" outlineLevel="1" x14ac:dyDescent="0.25">
      <c r="A257" s="242">
        <v>72</v>
      </c>
      <c r="B257" s="243" t="s">
        <v>446</v>
      </c>
      <c r="C257" s="259" t="s">
        <v>447</v>
      </c>
      <c r="D257" s="244" t="s">
        <v>304</v>
      </c>
      <c r="E257" s="245">
        <v>41.2</v>
      </c>
      <c r="F257" s="246"/>
      <c r="G257" s="247">
        <f>ROUND(E257*F257,2)</f>
        <v>0</v>
      </c>
      <c r="H257" s="228"/>
      <c r="I257" s="227">
        <f>ROUND(E257*H257,2)</f>
        <v>0</v>
      </c>
      <c r="J257" s="228"/>
      <c r="K257" s="227">
        <f>ROUND(E257*J257,2)</f>
        <v>0</v>
      </c>
      <c r="L257" s="227">
        <v>15</v>
      </c>
      <c r="M257" s="227">
        <f>G257*(1+L257/100)</f>
        <v>0</v>
      </c>
      <c r="N257" s="227">
        <v>4.3100000000000005E-3</v>
      </c>
      <c r="O257" s="227">
        <f>ROUND(E257*N257,2)</f>
        <v>0.18</v>
      </c>
      <c r="P257" s="227">
        <v>0</v>
      </c>
      <c r="Q257" s="227">
        <f>ROUND(E257*P257,2)</f>
        <v>0</v>
      </c>
      <c r="R257" s="227"/>
      <c r="S257" s="227" t="s">
        <v>150</v>
      </c>
      <c r="T257" s="227" t="s">
        <v>150</v>
      </c>
      <c r="U257" s="227">
        <v>0.90900000000000003</v>
      </c>
      <c r="V257" s="227">
        <f>ROUND(E257*U257,2)</f>
        <v>37.450000000000003</v>
      </c>
      <c r="W257" s="227"/>
      <c r="X257" s="207"/>
      <c r="Y257" s="207"/>
      <c r="Z257" s="207"/>
      <c r="AA257" s="207"/>
      <c r="AB257" s="207"/>
      <c r="AC257" s="207"/>
      <c r="AD257" s="207"/>
      <c r="AE257" s="207"/>
      <c r="AF257" s="207"/>
      <c r="AG257" s="207" t="s">
        <v>163</v>
      </c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7"/>
      <c r="AY257" s="207"/>
      <c r="AZ257" s="207"/>
      <c r="BA257" s="207"/>
      <c r="BB257" s="207"/>
      <c r="BC257" s="207"/>
      <c r="BD257" s="207"/>
      <c r="BE257" s="207"/>
      <c r="BF257" s="207"/>
      <c r="BG257" s="207"/>
      <c r="BH257" s="207"/>
    </row>
    <row r="258" spans="1:60" outlineLevel="1" x14ac:dyDescent="0.25">
      <c r="A258" s="224"/>
      <c r="B258" s="225"/>
      <c r="C258" s="260" t="s">
        <v>448</v>
      </c>
      <c r="D258" s="229"/>
      <c r="E258" s="230">
        <v>16</v>
      </c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 t="s">
        <v>153</v>
      </c>
      <c r="AH258" s="207">
        <v>0</v>
      </c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</row>
    <row r="259" spans="1:60" outlineLevel="1" x14ac:dyDescent="0.25">
      <c r="A259" s="224"/>
      <c r="B259" s="225"/>
      <c r="C259" s="260" t="s">
        <v>449</v>
      </c>
      <c r="D259" s="229"/>
      <c r="E259" s="230">
        <v>25.200000000000003</v>
      </c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 t="s">
        <v>153</v>
      </c>
      <c r="AH259" s="207">
        <v>0</v>
      </c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7"/>
      <c r="BB259" s="207"/>
      <c r="BC259" s="207"/>
      <c r="BD259" s="207"/>
      <c r="BE259" s="207"/>
      <c r="BF259" s="207"/>
      <c r="BG259" s="207"/>
      <c r="BH259" s="207"/>
    </row>
    <row r="260" spans="1:60" outlineLevel="1" x14ac:dyDescent="0.25">
      <c r="A260" s="242">
        <v>73</v>
      </c>
      <c r="B260" s="243" t="s">
        <v>450</v>
      </c>
      <c r="C260" s="259" t="s">
        <v>451</v>
      </c>
      <c r="D260" s="244" t="s">
        <v>304</v>
      </c>
      <c r="E260" s="245">
        <v>401.8</v>
      </c>
      <c r="F260" s="246"/>
      <c r="G260" s="247">
        <f>ROUND(E260*F260,2)</f>
        <v>0</v>
      </c>
      <c r="H260" s="228"/>
      <c r="I260" s="227">
        <f>ROUND(E260*H260,2)</f>
        <v>0</v>
      </c>
      <c r="J260" s="228"/>
      <c r="K260" s="227">
        <f>ROUND(E260*J260,2)</f>
        <v>0</v>
      </c>
      <c r="L260" s="227">
        <v>15</v>
      </c>
      <c r="M260" s="227">
        <f>G260*(1+L260/100)</f>
        <v>0</v>
      </c>
      <c r="N260" s="227">
        <v>5.2900000000000004E-3</v>
      </c>
      <c r="O260" s="227">
        <f>ROUND(E260*N260,2)</f>
        <v>2.13</v>
      </c>
      <c r="P260" s="227">
        <v>0</v>
      </c>
      <c r="Q260" s="227">
        <f>ROUND(E260*P260,2)</f>
        <v>0</v>
      </c>
      <c r="R260" s="227"/>
      <c r="S260" s="227" t="s">
        <v>150</v>
      </c>
      <c r="T260" s="227" t="s">
        <v>150</v>
      </c>
      <c r="U260" s="227">
        <v>0.94200000000000006</v>
      </c>
      <c r="V260" s="227">
        <f>ROUND(E260*U260,2)</f>
        <v>378.5</v>
      </c>
      <c r="W260" s="22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 t="s">
        <v>163</v>
      </c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</row>
    <row r="261" spans="1:60" outlineLevel="1" x14ac:dyDescent="0.25">
      <c r="A261" s="224"/>
      <c r="B261" s="225"/>
      <c r="C261" s="260" t="s">
        <v>452</v>
      </c>
      <c r="D261" s="229"/>
      <c r="E261" s="230">
        <v>401.8</v>
      </c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 t="s">
        <v>153</v>
      </c>
      <c r="AH261" s="207">
        <v>0</v>
      </c>
      <c r="AI261" s="207"/>
      <c r="AJ261" s="207"/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7"/>
      <c r="AU261" s="207"/>
      <c r="AV261" s="207"/>
      <c r="AW261" s="207"/>
      <c r="AX261" s="207"/>
      <c r="AY261" s="207"/>
      <c r="AZ261" s="207"/>
      <c r="BA261" s="207"/>
      <c r="BB261" s="207"/>
      <c r="BC261" s="207"/>
      <c r="BD261" s="207"/>
      <c r="BE261" s="207"/>
      <c r="BF261" s="207"/>
      <c r="BG261" s="207"/>
      <c r="BH261" s="207"/>
    </row>
    <row r="262" spans="1:60" outlineLevel="1" x14ac:dyDescent="0.25">
      <c r="A262" s="242">
        <v>74</v>
      </c>
      <c r="B262" s="243" t="s">
        <v>453</v>
      </c>
      <c r="C262" s="259" t="s">
        <v>454</v>
      </c>
      <c r="D262" s="244" t="s">
        <v>304</v>
      </c>
      <c r="E262" s="245">
        <v>136.80000000000001</v>
      </c>
      <c r="F262" s="246"/>
      <c r="G262" s="247">
        <f>ROUND(E262*F262,2)</f>
        <v>0</v>
      </c>
      <c r="H262" s="228"/>
      <c r="I262" s="227">
        <f>ROUND(E262*H262,2)</f>
        <v>0</v>
      </c>
      <c r="J262" s="228"/>
      <c r="K262" s="227">
        <f>ROUND(E262*J262,2)</f>
        <v>0</v>
      </c>
      <c r="L262" s="227">
        <v>15</v>
      </c>
      <c r="M262" s="227">
        <f>G262*(1+L262/100)</f>
        <v>0</v>
      </c>
      <c r="N262" s="227">
        <v>2.3900000000000002E-3</v>
      </c>
      <c r="O262" s="227">
        <f>ROUND(E262*N262,2)</f>
        <v>0.33</v>
      </c>
      <c r="P262" s="227">
        <v>0</v>
      </c>
      <c r="Q262" s="227">
        <f>ROUND(E262*P262,2)</f>
        <v>0</v>
      </c>
      <c r="R262" s="227"/>
      <c r="S262" s="227" t="s">
        <v>150</v>
      </c>
      <c r="T262" s="227" t="s">
        <v>150</v>
      </c>
      <c r="U262" s="227">
        <v>0.69750000000000001</v>
      </c>
      <c r="V262" s="227">
        <f>ROUND(E262*U262,2)</f>
        <v>95.42</v>
      </c>
      <c r="W262" s="22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 t="s">
        <v>163</v>
      </c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</row>
    <row r="263" spans="1:60" outlineLevel="1" x14ac:dyDescent="0.25">
      <c r="A263" s="224"/>
      <c r="B263" s="225"/>
      <c r="C263" s="260" t="s">
        <v>455</v>
      </c>
      <c r="D263" s="229"/>
      <c r="E263" s="230">
        <v>136.80000000000001</v>
      </c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 t="s">
        <v>153</v>
      </c>
      <c r="AH263" s="207">
        <v>0</v>
      </c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</row>
    <row r="264" spans="1:60" outlineLevel="1" x14ac:dyDescent="0.25">
      <c r="A264" s="242">
        <v>75</v>
      </c>
      <c r="B264" s="243" t="s">
        <v>456</v>
      </c>
      <c r="C264" s="259" t="s">
        <v>457</v>
      </c>
      <c r="D264" s="244" t="s">
        <v>304</v>
      </c>
      <c r="E264" s="245">
        <v>20.450000000000003</v>
      </c>
      <c r="F264" s="246"/>
      <c r="G264" s="247">
        <f>ROUND(E264*F264,2)</f>
        <v>0</v>
      </c>
      <c r="H264" s="228"/>
      <c r="I264" s="227">
        <f>ROUND(E264*H264,2)</f>
        <v>0</v>
      </c>
      <c r="J264" s="228"/>
      <c r="K264" s="227">
        <f>ROUND(E264*J264,2)</f>
        <v>0</v>
      </c>
      <c r="L264" s="227">
        <v>15</v>
      </c>
      <c r="M264" s="227">
        <f>G264*(1+L264/100)</f>
        <v>0</v>
      </c>
      <c r="N264" s="227">
        <v>5.2500000000000003E-3</v>
      </c>
      <c r="O264" s="227">
        <f>ROUND(E264*N264,2)</f>
        <v>0.11</v>
      </c>
      <c r="P264" s="227">
        <v>0</v>
      </c>
      <c r="Q264" s="227">
        <f>ROUND(E264*P264,2)</f>
        <v>0</v>
      </c>
      <c r="R264" s="227"/>
      <c r="S264" s="227" t="s">
        <v>150</v>
      </c>
      <c r="T264" s="227" t="s">
        <v>150</v>
      </c>
      <c r="U264" s="227">
        <v>0.77</v>
      </c>
      <c r="V264" s="227">
        <f>ROUND(E264*U264,2)</f>
        <v>15.75</v>
      </c>
      <c r="W264" s="227"/>
      <c r="X264" s="207"/>
      <c r="Y264" s="207"/>
      <c r="Z264" s="207"/>
      <c r="AA264" s="207"/>
      <c r="AB264" s="207"/>
      <c r="AC264" s="207"/>
      <c r="AD264" s="207"/>
      <c r="AE264" s="207"/>
      <c r="AF264" s="207"/>
      <c r="AG264" s="207" t="s">
        <v>163</v>
      </c>
      <c r="AH264" s="207"/>
      <c r="AI264" s="207"/>
      <c r="AJ264" s="207"/>
      <c r="AK264" s="207"/>
      <c r="AL264" s="207"/>
      <c r="AM264" s="207"/>
      <c r="AN264" s="207"/>
      <c r="AO264" s="207"/>
      <c r="AP264" s="207"/>
      <c r="AQ264" s="207"/>
      <c r="AR264" s="207"/>
      <c r="AS264" s="207"/>
      <c r="AT264" s="207"/>
      <c r="AU264" s="207"/>
      <c r="AV264" s="207"/>
      <c r="AW264" s="207"/>
      <c r="AX264" s="207"/>
      <c r="AY264" s="207"/>
      <c r="AZ264" s="207"/>
      <c r="BA264" s="207"/>
      <c r="BB264" s="207"/>
      <c r="BC264" s="207"/>
      <c r="BD264" s="207"/>
      <c r="BE264" s="207"/>
      <c r="BF264" s="207"/>
      <c r="BG264" s="207"/>
      <c r="BH264" s="207"/>
    </row>
    <row r="265" spans="1:60" outlineLevel="1" x14ac:dyDescent="0.25">
      <c r="A265" s="224"/>
      <c r="B265" s="225"/>
      <c r="C265" s="260" t="s">
        <v>458</v>
      </c>
      <c r="D265" s="229"/>
      <c r="E265" s="230">
        <v>20.450000000000003</v>
      </c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 t="s">
        <v>153</v>
      </c>
      <c r="AH265" s="207">
        <v>0</v>
      </c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207"/>
      <c r="BD265" s="207"/>
      <c r="BE265" s="207"/>
      <c r="BF265" s="207"/>
      <c r="BG265" s="207"/>
      <c r="BH265" s="207"/>
    </row>
    <row r="266" spans="1:60" outlineLevel="1" x14ac:dyDescent="0.25">
      <c r="A266" s="242">
        <v>76</v>
      </c>
      <c r="B266" s="243" t="s">
        <v>459</v>
      </c>
      <c r="C266" s="259" t="s">
        <v>460</v>
      </c>
      <c r="D266" s="244" t="s">
        <v>304</v>
      </c>
      <c r="E266" s="245">
        <v>28.8</v>
      </c>
      <c r="F266" s="246"/>
      <c r="G266" s="247">
        <f>ROUND(E266*F266,2)</f>
        <v>0</v>
      </c>
      <c r="H266" s="228"/>
      <c r="I266" s="227">
        <f>ROUND(E266*H266,2)</f>
        <v>0</v>
      </c>
      <c r="J266" s="228"/>
      <c r="K266" s="227">
        <f>ROUND(E266*J266,2)</f>
        <v>0</v>
      </c>
      <c r="L266" s="227">
        <v>15</v>
      </c>
      <c r="M266" s="227">
        <f>G266*(1+L266/100)</f>
        <v>0</v>
      </c>
      <c r="N266" s="227">
        <v>3.7500000000000003E-3</v>
      </c>
      <c r="O266" s="227">
        <f>ROUND(E266*N266,2)</f>
        <v>0.11</v>
      </c>
      <c r="P266" s="227">
        <v>0</v>
      </c>
      <c r="Q266" s="227">
        <f>ROUND(E266*P266,2)</f>
        <v>0</v>
      </c>
      <c r="R266" s="227"/>
      <c r="S266" s="227" t="s">
        <v>150</v>
      </c>
      <c r="T266" s="227" t="s">
        <v>150</v>
      </c>
      <c r="U266" s="227">
        <v>0.74120000000000008</v>
      </c>
      <c r="V266" s="227">
        <f>ROUND(E266*U266,2)</f>
        <v>21.35</v>
      </c>
      <c r="W266" s="22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 t="s">
        <v>163</v>
      </c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207"/>
      <c r="BD266" s="207"/>
      <c r="BE266" s="207"/>
      <c r="BF266" s="207"/>
      <c r="BG266" s="207"/>
      <c r="BH266" s="207"/>
    </row>
    <row r="267" spans="1:60" outlineLevel="1" x14ac:dyDescent="0.25">
      <c r="A267" s="224"/>
      <c r="B267" s="225"/>
      <c r="C267" s="260" t="s">
        <v>461</v>
      </c>
      <c r="D267" s="229"/>
      <c r="E267" s="230">
        <v>28.8</v>
      </c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 t="s">
        <v>153</v>
      </c>
      <c r="AH267" s="207">
        <v>0</v>
      </c>
      <c r="AI267" s="207"/>
      <c r="AJ267" s="207"/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7"/>
      <c r="BB267" s="207"/>
      <c r="BC267" s="207"/>
      <c r="BD267" s="207"/>
      <c r="BE267" s="207"/>
      <c r="BF267" s="207"/>
      <c r="BG267" s="207"/>
      <c r="BH267" s="207"/>
    </row>
    <row r="268" spans="1:60" outlineLevel="1" x14ac:dyDescent="0.25">
      <c r="A268" s="242">
        <v>77</v>
      </c>
      <c r="B268" s="243" t="s">
        <v>462</v>
      </c>
      <c r="C268" s="259" t="s">
        <v>463</v>
      </c>
      <c r="D268" s="244" t="s">
        <v>304</v>
      </c>
      <c r="E268" s="245">
        <v>117</v>
      </c>
      <c r="F268" s="246"/>
      <c r="G268" s="247">
        <f>ROUND(E268*F268,2)</f>
        <v>0</v>
      </c>
      <c r="H268" s="228"/>
      <c r="I268" s="227">
        <f>ROUND(E268*H268,2)</f>
        <v>0</v>
      </c>
      <c r="J268" s="228"/>
      <c r="K268" s="227">
        <f>ROUND(E268*J268,2)</f>
        <v>0</v>
      </c>
      <c r="L268" s="227">
        <v>15</v>
      </c>
      <c r="M268" s="227">
        <f>G268*(1+L268/100)</f>
        <v>0</v>
      </c>
      <c r="N268" s="227">
        <v>4.2800000000000008E-3</v>
      </c>
      <c r="O268" s="227">
        <f>ROUND(E268*N268,2)</f>
        <v>0.5</v>
      </c>
      <c r="P268" s="227">
        <v>0</v>
      </c>
      <c r="Q268" s="227">
        <f>ROUND(E268*P268,2)</f>
        <v>0</v>
      </c>
      <c r="R268" s="227"/>
      <c r="S268" s="227" t="s">
        <v>150</v>
      </c>
      <c r="T268" s="227" t="s">
        <v>150</v>
      </c>
      <c r="U268" s="227">
        <v>0.72800000000000009</v>
      </c>
      <c r="V268" s="227">
        <f>ROUND(E268*U268,2)</f>
        <v>85.18</v>
      </c>
      <c r="W268" s="227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 t="s">
        <v>163</v>
      </c>
      <c r="AH268" s="207"/>
      <c r="AI268" s="207"/>
      <c r="AJ268" s="207"/>
      <c r="AK268" s="207"/>
      <c r="AL268" s="207"/>
      <c r="AM268" s="207"/>
      <c r="AN268" s="207"/>
      <c r="AO268" s="207"/>
      <c r="AP268" s="207"/>
      <c r="AQ268" s="207"/>
      <c r="AR268" s="207"/>
      <c r="AS268" s="207"/>
      <c r="AT268" s="207"/>
      <c r="AU268" s="207"/>
      <c r="AV268" s="207"/>
      <c r="AW268" s="207"/>
      <c r="AX268" s="207"/>
      <c r="AY268" s="207"/>
      <c r="AZ268" s="207"/>
      <c r="BA268" s="207"/>
      <c r="BB268" s="207"/>
      <c r="BC268" s="207"/>
      <c r="BD268" s="207"/>
      <c r="BE268" s="207"/>
      <c r="BF268" s="207"/>
      <c r="BG268" s="207"/>
      <c r="BH268" s="207"/>
    </row>
    <row r="269" spans="1:60" outlineLevel="1" x14ac:dyDescent="0.25">
      <c r="A269" s="224"/>
      <c r="B269" s="225"/>
      <c r="C269" s="260" t="s">
        <v>464</v>
      </c>
      <c r="D269" s="229"/>
      <c r="E269" s="230">
        <v>117</v>
      </c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 t="s">
        <v>153</v>
      </c>
      <c r="AH269" s="207">
        <v>0</v>
      </c>
      <c r="AI269" s="207"/>
      <c r="AJ269" s="207"/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207"/>
      <c r="BD269" s="207"/>
      <c r="BE269" s="207"/>
      <c r="BF269" s="207"/>
      <c r="BG269" s="207"/>
      <c r="BH269" s="207"/>
    </row>
    <row r="270" spans="1:60" outlineLevel="1" x14ac:dyDescent="0.25">
      <c r="A270" s="224">
        <v>78</v>
      </c>
      <c r="B270" s="225" t="s">
        <v>465</v>
      </c>
      <c r="C270" s="264" t="s">
        <v>466</v>
      </c>
      <c r="D270" s="226" t="s">
        <v>0</v>
      </c>
      <c r="E270" s="256"/>
      <c r="F270" s="228"/>
      <c r="G270" s="227">
        <f>ROUND(E270*F270,2)</f>
        <v>0</v>
      </c>
      <c r="H270" s="228"/>
      <c r="I270" s="227">
        <f>ROUND(E270*H270,2)</f>
        <v>0</v>
      </c>
      <c r="J270" s="228"/>
      <c r="K270" s="227">
        <f>ROUND(E270*J270,2)</f>
        <v>0</v>
      </c>
      <c r="L270" s="227">
        <v>15</v>
      </c>
      <c r="M270" s="227">
        <f>G270*(1+L270/100)</f>
        <v>0</v>
      </c>
      <c r="N270" s="227">
        <v>0</v>
      </c>
      <c r="O270" s="227">
        <f>ROUND(E270*N270,2)</f>
        <v>0</v>
      </c>
      <c r="P270" s="227">
        <v>0</v>
      </c>
      <c r="Q270" s="227">
        <f>ROUND(E270*P270,2)</f>
        <v>0</v>
      </c>
      <c r="R270" s="227"/>
      <c r="S270" s="227" t="s">
        <v>150</v>
      </c>
      <c r="T270" s="227" t="s">
        <v>150</v>
      </c>
      <c r="U270" s="227">
        <v>0</v>
      </c>
      <c r="V270" s="227">
        <f>ROUND(E270*U270,2)</f>
        <v>0</v>
      </c>
      <c r="W270" s="22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 t="s">
        <v>365</v>
      </c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</row>
    <row r="271" spans="1:60" ht="13" x14ac:dyDescent="0.25">
      <c r="A271" s="232" t="s">
        <v>145</v>
      </c>
      <c r="B271" s="233" t="s">
        <v>99</v>
      </c>
      <c r="C271" s="258" t="s">
        <v>100</v>
      </c>
      <c r="D271" s="234"/>
      <c r="E271" s="235"/>
      <c r="F271" s="236"/>
      <c r="G271" s="237">
        <f>SUMIF(AG272:AG293,"&lt;&gt;NOR",G272:G293)</f>
        <v>0</v>
      </c>
      <c r="H271" s="231"/>
      <c r="I271" s="231">
        <f>SUM(I272:I293)</f>
        <v>0</v>
      </c>
      <c r="J271" s="231"/>
      <c r="K271" s="231">
        <f>SUM(K272:K293)</f>
        <v>0</v>
      </c>
      <c r="L271" s="231"/>
      <c r="M271" s="231">
        <f>SUM(M272:M293)</f>
        <v>0</v>
      </c>
      <c r="N271" s="231"/>
      <c r="O271" s="231">
        <f>SUM(O272:O293)</f>
        <v>22.69</v>
      </c>
      <c r="P271" s="231"/>
      <c r="Q271" s="231">
        <f>SUM(Q272:Q293)</f>
        <v>0</v>
      </c>
      <c r="R271" s="231"/>
      <c r="S271" s="231"/>
      <c r="T271" s="231"/>
      <c r="U271" s="231"/>
      <c r="V271" s="231">
        <f>SUM(V272:V293)</f>
        <v>4615.2700000000004</v>
      </c>
      <c r="W271" s="231"/>
      <c r="AG271" t="s">
        <v>146</v>
      </c>
    </row>
    <row r="272" spans="1:60" outlineLevel="1" x14ac:dyDescent="0.25">
      <c r="A272" s="242">
        <v>79</v>
      </c>
      <c r="B272" s="243" t="s">
        <v>467</v>
      </c>
      <c r="C272" s="259" t="s">
        <v>468</v>
      </c>
      <c r="D272" s="244" t="s">
        <v>341</v>
      </c>
      <c r="E272" s="245">
        <v>22.6875</v>
      </c>
      <c r="F272" s="246"/>
      <c r="G272" s="247">
        <f>ROUND(E272*F272,2)</f>
        <v>0</v>
      </c>
      <c r="H272" s="228"/>
      <c r="I272" s="227">
        <f>ROUND(E272*H272,2)</f>
        <v>0</v>
      </c>
      <c r="J272" s="228"/>
      <c r="K272" s="227">
        <f>ROUND(E272*J272,2)</f>
        <v>0</v>
      </c>
      <c r="L272" s="227">
        <v>15</v>
      </c>
      <c r="M272" s="227">
        <f>G272*(1+L272/100)</f>
        <v>0</v>
      </c>
      <c r="N272" s="227">
        <v>1.549E-2</v>
      </c>
      <c r="O272" s="227">
        <f>ROUND(E272*N272,2)</f>
        <v>0.35</v>
      </c>
      <c r="P272" s="227">
        <v>0</v>
      </c>
      <c r="Q272" s="227">
        <f>ROUND(E272*P272,2)</f>
        <v>0</v>
      </c>
      <c r="R272" s="227"/>
      <c r="S272" s="227" t="s">
        <v>150</v>
      </c>
      <c r="T272" s="227" t="s">
        <v>150</v>
      </c>
      <c r="U272" s="227">
        <v>0</v>
      </c>
      <c r="V272" s="227">
        <f>ROUND(E272*U272,2)</f>
        <v>0</v>
      </c>
      <c r="W272" s="22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 t="s">
        <v>163</v>
      </c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</row>
    <row r="273" spans="1:60" outlineLevel="1" x14ac:dyDescent="0.25">
      <c r="A273" s="224"/>
      <c r="B273" s="225"/>
      <c r="C273" s="260" t="s">
        <v>469</v>
      </c>
      <c r="D273" s="229"/>
      <c r="E273" s="230">
        <v>22.6875</v>
      </c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 t="s">
        <v>153</v>
      </c>
      <c r="AH273" s="207">
        <v>0</v>
      </c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207"/>
      <c r="BD273" s="207"/>
      <c r="BE273" s="207"/>
      <c r="BF273" s="207"/>
      <c r="BG273" s="207"/>
      <c r="BH273" s="207"/>
    </row>
    <row r="274" spans="1:60" outlineLevel="1" x14ac:dyDescent="0.25">
      <c r="A274" s="242">
        <v>80</v>
      </c>
      <c r="B274" s="243" t="s">
        <v>470</v>
      </c>
      <c r="C274" s="259" t="s">
        <v>471</v>
      </c>
      <c r="D274" s="244" t="s">
        <v>149</v>
      </c>
      <c r="E274" s="245">
        <v>2793.7670000000003</v>
      </c>
      <c r="F274" s="246"/>
      <c r="G274" s="247">
        <f>ROUND(E274*F274,2)</f>
        <v>0</v>
      </c>
      <c r="H274" s="228"/>
      <c r="I274" s="227">
        <f>ROUND(E274*H274,2)</f>
        <v>0</v>
      </c>
      <c r="J274" s="228"/>
      <c r="K274" s="227">
        <f>ROUND(E274*J274,2)</f>
        <v>0</v>
      </c>
      <c r="L274" s="227">
        <v>15</v>
      </c>
      <c r="M274" s="227">
        <f>G274*(1+L274/100)</f>
        <v>0</v>
      </c>
      <c r="N274" s="227">
        <v>2.0000000000000001E-4</v>
      </c>
      <c r="O274" s="227">
        <f>ROUND(E274*N274,2)</f>
        <v>0.56000000000000005</v>
      </c>
      <c r="P274" s="227">
        <v>0</v>
      </c>
      <c r="Q274" s="227">
        <f>ROUND(E274*P274,2)</f>
        <v>0</v>
      </c>
      <c r="R274" s="227"/>
      <c r="S274" s="227" t="s">
        <v>150</v>
      </c>
      <c r="T274" s="227" t="s">
        <v>150</v>
      </c>
      <c r="U274" s="227">
        <v>0.80300000000000005</v>
      </c>
      <c r="V274" s="227">
        <f>ROUND(E274*U274,2)</f>
        <v>2243.39</v>
      </c>
      <c r="W274" s="22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 t="s">
        <v>163</v>
      </c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</row>
    <row r="275" spans="1:60" outlineLevel="1" x14ac:dyDescent="0.25">
      <c r="A275" s="224"/>
      <c r="B275" s="225"/>
      <c r="C275" s="260" t="s">
        <v>256</v>
      </c>
      <c r="D275" s="229"/>
      <c r="E275" s="230">
        <v>3662.3720000000003</v>
      </c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 t="s">
        <v>153</v>
      </c>
      <c r="AH275" s="207">
        <v>0</v>
      </c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</row>
    <row r="276" spans="1:60" outlineLevel="1" x14ac:dyDescent="0.25">
      <c r="A276" s="224"/>
      <c r="B276" s="225"/>
      <c r="C276" s="260" t="s">
        <v>388</v>
      </c>
      <c r="D276" s="229"/>
      <c r="E276" s="230">
        <v>-642.88</v>
      </c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 t="s">
        <v>153</v>
      </c>
      <c r="AH276" s="207">
        <v>0</v>
      </c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</row>
    <row r="277" spans="1:60" outlineLevel="1" x14ac:dyDescent="0.25">
      <c r="A277" s="224"/>
      <c r="B277" s="225"/>
      <c r="C277" s="260" t="s">
        <v>389</v>
      </c>
      <c r="D277" s="229"/>
      <c r="E277" s="230">
        <v>-51.839999999999996</v>
      </c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 t="s">
        <v>153</v>
      </c>
      <c r="AH277" s="207">
        <v>0</v>
      </c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</row>
    <row r="278" spans="1:60" outlineLevel="1" x14ac:dyDescent="0.25">
      <c r="A278" s="224"/>
      <c r="B278" s="225"/>
      <c r="C278" s="260" t="s">
        <v>390</v>
      </c>
      <c r="D278" s="229"/>
      <c r="E278" s="230">
        <v>-41.16</v>
      </c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 t="s">
        <v>153</v>
      </c>
      <c r="AH278" s="207">
        <v>0</v>
      </c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</row>
    <row r="279" spans="1:60" outlineLevel="1" x14ac:dyDescent="0.25">
      <c r="A279" s="224"/>
      <c r="B279" s="225"/>
      <c r="C279" s="260" t="s">
        <v>237</v>
      </c>
      <c r="D279" s="229"/>
      <c r="E279" s="230">
        <v>-64.259999999999991</v>
      </c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 t="s">
        <v>153</v>
      </c>
      <c r="AH279" s="207">
        <v>0</v>
      </c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</row>
    <row r="280" spans="1:60" outlineLevel="1" x14ac:dyDescent="0.25">
      <c r="A280" s="224"/>
      <c r="B280" s="225"/>
      <c r="C280" s="260" t="s">
        <v>238</v>
      </c>
      <c r="D280" s="229"/>
      <c r="E280" s="230">
        <v>-22.184999999999999</v>
      </c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 t="s">
        <v>153</v>
      </c>
      <c r="AH280" s="207">
        <v>0</v>
      </c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</row>
    <row r="281" spans="1:60" outlineLevel="1" x14ac:dyDescent="0.25">
      <c r="A281" s="224"/>
      <c r="B281" s="225"/>
      <c r="C281" s="260" t="s">
        <v>239</v>
      </c>
      <c r="D281" s="229"/>
      <c r="E281" s="230">
        <v>-5.8</v>
      </c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 t="s">
        <v>153</v>
      </c>
      <c r="AH281" s="207">
        <v>0</v>
      </c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</row>
    <row r="282" spans="1:60" outlineLevel="1" x14ac:dyDescent="0.25">
      <c r="A282" s="224"/>
      <c r="B282" s="225"/>
      <c r="C282" s="260" t="s">
        <v>240</v>
      </c>
      <c r="D282" s="229"/>
      <c r="E282" s="230">
        <v>-24.639999999999997</v>
      </c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 t="s">
        <v>153</v>
      </c>
      <c r="AH282" s="207">
        <v>0</v>
      </c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</row>
    <row r="283" spans="1:60" outlineLevel="1" x14ac:dyDescent="0.25">
      <c r="A283" s="224"/>
      <c r="B283" s="225"/>
      <c r="C283" s="260" t="s">
        <v>241</v>
      </c>
      <c r="D283" s="229"/>
      <c r="E283" s="230">
        <v>-15.84</v>
      </c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 t="s">
        <v>153</v>
      </c>
      <c r="AH283" s="207">
        <v>0</v>
      </c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</row>
    <row r="284" spans="1:60" outlineLevel="1" x14ac:dyDescent="0.25">
      <c r="A284" s="242">
        <v>81</v>
      </c>
      <c r="B284" s="243" t="s">
        <v>472</v>
      </c>
      <c r="C284" s="259" t="s">
        <v>473</v>
      </c>
      <c r="D284" s="244" t="s">
        <v>304</v>
      </c>
      <c r="E284" s="245">
        <v>13750</v>
      </c>
      <c r="F284" s="246"/>
      <c r="G284" s="247">
        <f>ROUND(E284*F284,2)</f>
        <v>0</v>
      </c>
      <c r="H284" s="228"/>
      <c r="I284" s="227">
        <f>ROUND(E284*H284,2)</f>
        <v>0</v>
      </c>
      <c r="J284" s="228"/>
      <c r="K284" s="227">
        <f>ROUND(E284*J284,2)</f>
        <v>0</v>
      </c>
      <c r="L284" s="227">
        <v>15</v>
      </c>
      <c r="M284" s="227">
        <f>G284*(1+L284/100)</f>
        <v>0</v>
      </c>
      <c r="N284" s="227">
        <v>1.8000000000000001E-4</v>
      </c>
      <c r="O284" s="227">
        <f>ROUND(E284*N284,2)</f>
        <v>2.48</v>
      </c>
      <c r="P284" s="227">
        <v>0</v>
      </c>
      <c r="Q284" s="227">
        <f>ROUND(E284*P284,2)</f>
        <v>0</v>
      </c>
      <c r="R284" s="227"/>
      <c r="S284" s="227" t="s">
        <v>150</v>
      </c>
      <c r="T284" s="227" t="s">
        <v>150</v>
      </c>
      <c r="U284" s="227">
        <v>0.17250000000000001</v>
      </c>
      <c r="V284" s="227">
        <f>ROUND(E284*U284,2)</f>
        <v>2371.88</v>
      </c>
      <c r="W284" s="22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 t="s">
        <v>163</v>
      </c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</row>
    <row r="285" spans="1:60" outlineLevel="1" x14ac:dyDescent="0.25">
      <c r="A285" s="224"/>
      <c r="B285" s="225"/>
      <c r="C285" s="260" t="s">
        <v>474</v>
      </c>
      <c r="D285" s="229"/>
      <c r="E285" s="230">
        <v>5500</v>
      </c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 t="s">
        <v>153</v>
      </c>
      <c r="AH285" s="207">
        <v>0</v>
      </c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</row>
    <row r="286" spans="1:60" outlineLevel="1" x14ac:dyDescent="0.25">
      <c r="A286" s="224"/>
      <c r="B286" s="225"/>
      <c r="C286" s="260" t="s">
        <v>475</v>
      </c>
      <c r="D286" s="229"/>
      <c r="E286" s="230">
        <v>8250</v>
      </c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 t="s">
        <v>153</v>
      </c>
      <c r="AH286" s="207">
        <v>0</v>
      </c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</row>
    <row r="287" spans="1:60" outlineLevel="1" x14ac:dyDescent="0.25">
      <c r="A287" s="242">
        <v>82</v>
      </c>
      <c r="B287" s="243" t="s">
        <v>476</v>
      </c>
      <c r="C287" s="259" t="s">
        <v>477</v>
      </c>
      <c r="D287" s="244" t="s">
        <v>149</v>
      </c>
      <c r="E287" s="245">
        <v>3212.8320500000004</v>
      </c>
      <c r="F287" s="246"/>
      <c r="G287" s="247">
        <f>ROUND(E287*F287,2)</f>
        <v>0</v>
      </c>
      <c r="H287" s="228"/>
      <c r="I287" s="227">
        <f>ROUND(E287*H287,2)</f>
        <v>0</v>
      </c>
      <c r="J287" s="228"/>
      <c r="K287" s="227">
        <f>ROUND(E287*J287,2)</f>
        <v>0</v>
      </c>
      <c r="L287" s="227">
        <v>15</v>
      </c>
      <c r="M287" s="227">
        <f>G287*(1+L287/100)</f>
        <v>0</v>
      </c>
      <c r="N287" s="227">
        <v>2.1000000000000003E-3</v>
      </c>
      <c r="O287" s="227">
        <f>ROUND(E287*N287,2)</f>
        <v>6.75</v>
      </c>
      <c r="P287" s="227">
        <v>0</v>
      </c>
      <c r="Q287" s="227">
        <f>ROUND(E287*P287,2)</f>
        <v>0</v>
      </c>
      <c r="R287" s="227"/>
      <c r="S287" s="227" t="s">
        <v>186</v>
      </c>
      <c r="T287" s="227" t="s">
        <v>326</v>
      </c>
      <c r="U287" s="227">
        <v>0</v>
      </c>
      <c r="V287" s="227">
        <f>ROUND(E287*U287,2)</f>
        <v>0</v>
      </c>
      <c r="W287" s="22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 t="s">
        <v>327</v>
      </c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</row>
    <row r="288" spans="1:60" outlineLevel="1" x14ac:dyDescent="0.25">
      <c r="A288" s="224"/>
      <c r="B288" s="225"/>
      <c r="C288" s="261" t="s">
        <v>478</v>
      </c>
      <c r="D288" s="248"/>
      <c r="E288" s="248"/>
      <c r="F288" s="248"/>
      <c r="G288" s="248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 t="s">
        <v>189</v>
      </c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</row>
    <row r="289" spans="1:60" outlineLevel="1" x14ac:dyDescent="0.25">
      <c r="A289" s="224"/>
      <c r="B289" s="225"/>
      <c r="C289" s="262" t="s">
        <v>479</v>
      </c>
      <c r="D289" s="249"/>
      <c r="E289" s="249"/>
      <c r="F289" s="249"/>
      <c r="G289" s="249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 t="s">
        <v>189</v>
      </c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</row>
    <row r="290" spans="1:60" outlineLevel="1" x14ac:dyDescent="0.25">
      <c r="A290" s="224"/>
      <c r="B290" s="225"/>
      <c r="C290" s="260" t="s">
        <v>480</v>
      </c>
      <c r="D290" s="229"/>
      <c r="E290" s="230">
        <v>3212.8320500000004</v>
      </c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 t="s">
        <v>153</v>
      </c>
      <c r="AH290" s="207">
        <v>5</v>
      </c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</row>
    <row r="291" spans="1:60" outlineLevel="1" x14ac:dyDescent="0.25">
      <c r="A291" s="242">
        <v>83</v>
      </c>
      <c r="B291" s="243" t="s">
        <v>481</v>
      </c>
      <c r="C291" s="259" t="s">
        <v>482</v>
      </c>
      <c r="D291" s="244" t="s">
        <v>304</v>
      </c>
      <c r="E291" s="245">
        <v>15125</v>
      </c>
      <c r="F291" s="246"/>
      <c r="G291" s="247">
        <f>ROUND(E291*F291,2)</f>
        <v>0</v>
      </c>
      <c r="H291" s="228"/>
      <c r="I291" s="227">
        <f>ROUND(E291*H291,2)</f>
        <v>0</v>
      </c>
      <c r="J291" s="228"/>
      <c r="K291" s="227">
        <f>ROUND(E291*J291,2)</f>
        <v>0</v>
      </c>
      <c r="L291" s="227">
        <v>15</v>
      </c>
      <c r="M291" s="227">
        <f>G291*(1+L291/100)</f>
        <v>0</v>
      </c>
      <c r="N291" s="227">
        <v>8.3000000000000001E-4</v>
      </c>
      <c r="O291" s="227">
        <f>ROUND(E291*N291,2)</f>
        <v>12.55</v>
      </c>
      <c r="P291" s="227">
        <v>0</v>
      </c>
      <c r="Q291" s="227">
        <f>ROUND(E291*P291,2)</f>
        <v>0</v>
      </c>
      <c r="R291" s="227" t="s">
        <v>409</v>
      </c>
      <c r="S291" s="227" t="s">
        <v>150</v>
      </c>
      <c r="T291" s="227" t="s">
        <v>150</v>
      </c>
      <c r="U291" s="227">
        <v>0</v>
      </c>
      <c r="V291" s="227">
        <f>ROUND(E291*U291,2)</f>
        <v>0</v>
      </c>
      <c r="W291" s="227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 t="s">
        <v>327</v>
      </c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</row>
    <row r="292" spans="1:60" outlineLevel="1" x14ac:dyDescent="0.25">
      <c r="A292" s="224"/>
      <c r="B292" s="225"/>
      <c r="C292" s="260" t="s">
        <v>483</v>
      </c>
      <c r="D292" s="229"/>
      <c r="E292" s="230">
        <v>15125</v>
      </c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 t="s">
        <v>153</v>
      </c>
      <c r="AH292" s="207">
        <v>5</v>
      </c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</row>
    <row r="293" spans="1:60" outlineLevel="1" x14ac:dyDescent="0.25">
      <c r="A293" s="224">
        <v>84</v>
      </c>
      <c r="B293" s="225" t="s">
        <v>484</v>
      </c>
      <c r="C293" s="264" t="s">
        <v>485</v>
      </c>
      <c r="D293" s="226" t="s">
        <v>0</v>
      </c>
      <c r="E293" s="256"/>
      <c r="F293" s="228"/>
      <c r="G293" s="227">
        <f>ROUND(E293*F293,2)</f>
        <v>0</v>
      </c>
      <c r="H293" s="228"/>
      <c r="I293" s="227">
        <f>ROUND(E293*H293,2)</f>
        <v>0</v>
      </c>
      <c r="J293" s="228"/>
      <c r="K293" s="227">
        <f>ROUND(E293*J293,2)</f>
        <v>0</v>
      </c>
      <c r="L293" s="227">
        <v>15</v>
      </c>
      <c r="M293" s="227">
        <f>G293*(1+L293/100)</f>
        <v>0</v>
      </c>
      <c r="N293" s="227">
        <v>0</v>
      </c>
      <c r="O293" s="227">
        <f>ROUND(E293*N293,2)</f>
        <v>0</v>
      </c>
      <c r="P293" s="227">
        <v>0</v>
      </c>
      <c r="Q293" s="227">
        <f>ROUND(E293*P293,2)</f>
        <v>0</v>
      </c>
      <c r="R293" s="227"/>
      <c r="S293" s="227" t="s">
        <v>150</v>
      </c>
      <c r="T293" s="227" t="s">
        <v>150</v>
      </c>
      <c r="U293" s="227">
        <v>0</v>
      </c>
      <c r="V293" s="227">
        <f>ROUND(E293*U293,2)</f>
        <v>0</v>
      </c>
      <c r="W293" s="22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 t="s">
        <v>365</v>
      </c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7"/>
      <c r="BA293" s="207"/>
      <c r="BB293" s="207"/>
      <c r="BC293" s="207"/>
      <c r="BD293" s="207"/>
      <c r="BE293" s="207"/>
      <c r="BF293" s="207"/>
      <c r="BG293" s="207"/>
      <c r="BH293" s="207"/>
    </row>
    <row r="294" spans="1:60" ht="13" x14ac:dyDescent="0.25">
      <c r="A294" s="210" t="s">
        <v>145</v>
      </c>
      <c r="B294" s="211" t="s">
        <v>101</v>
      </c>
      <c r="C294" s="265" t="s">
        <v>102</v>
      </c>
      <c r="D294" s="238"/>
      <c r="E294" s="239"/>
      <c r="F294" s="240"/>
      <c r="G294" s="241">
        <f>SUMIF(AG295:AG345,"&lt;&gt;NOR",G295:G345)</f>
        <v>0</v>
      </c>
      <c r="H294" s="231"/>
      <c r="I294" s="231">
        <f>SUM(I295:I345)</f>
        <v>0</v>
      </c>
      <c r="J294" s="231"/>
      <c r="K294" s="231">
        <f>SUM(K295:K345)</f>
        <v>0</v>
      </c>
      <c r="L294" s="231"/>
      <c r="M294" s="231">
        <f>SUM(M295:M345)</f>
        <v>0</v>
      </c>
      <c r="N294" s="231"/>
      <c r="O294" s="231">
        <f>SUM(O295:O345)</f>
        <v>2.2000000000000002</v>
      </c>
      <c r="P294" s="231"/>
      <c r="Q294" s="231">
        <f>SUM(Q295:Q345)</f>
        <v>0.22</v>
      </c>
      <c r="R294" s="231"/>
      <c r="S294" s="231"/>
      <c r="T294" s="231"/>
      <c r="U294" s="231"/>
      <c r="V294" s="231">
        <f>SUM(V295:V345)</f>
        <v>4578.62</v>
      </c>
      <c r="W294" s="231"/>
      <c r="AG294" t="s">
        <v>146</v>
      </c>
    </row>
    <row r="295" spans="1:60" outlineLevel="1" x14ac:dyDescent="0.25">
      <c r="A295" s="224"/>
      <c r="B295" s="225"/>
      <c r="C295" s="261" t="s">
        <v>486</v>
      </c>
      <c r="D295" s="248"/>
      <c r="E295" s="248"/>
      <c r="F295" s="248"/>
      <c r="G295" s="248"/>
      <c r="H295" s="227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 t="s">
        <v>189</v>
      </c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</row>
    <row r="296" spans="1:60" outlineLevel="1" x14ac:dyDescent="0.25">
      <c r="A296" s="242">
        <v>85</v>
      </c>
      <c r="B296" s="243" t="s">
        <v>487</v>
      </c>
      <c r="C296" s="259" t="s">
        <v>488</v>
      </c>
      <c r="D296" s="244" t="s">
        <v>314</v>
      </c>
      <c r="E296" s="245">
        <v>576</v>
      </c>
      <c r="F296" s="246"/>
      <c r="G296" s="247">
        <f>ROUND(E296*F296,2)</f>
        <v>0</v>
      </c>
      <c r="H296" s="228"/>
      <c r="I296" s="227">
        <f>ROUND(E296*H296,2)</f>
        <v>0</v>
      </c>
      <c r="J296" s="228"/>
      <c r="K296" s="227">
        <f>ROUND(E296*J296,2)</f>
        <v>0</v>
      </c>
      <c r="L296" s="227">
        <v>15</v>
      </c>
      <c r="M296" s="227">
        <f>G296*(1+L296/100)</f>
        <v>0</v>
      </c>
      <c r="N296" s="227">
        <v>0</v>
      </c>
      <c r="O296" s="227">
        <f>ROUND(E296*N296,2)</f>
        <v>0</v>
      </c>
      <c r="P296" s="227">
        <v>0</v>
      </c>
      <c r="Q296" s="227">
        <f>ROUND(E296*P296,2)</f>
        <v>0</v>
      </c>
      <c r="R296" s="227"/>
      <c r="S296" s="227" t="s">
        <v>150</v>
      </c>
      <c r="T296" s="227" t="s">
        <v>150</v>
      </c>
      <c r="U296" s="227">
        <v>8.5000000000000006E-2</v>
      </c>
      <c r="V296" s="227">
        <f>ROUND(E296*U296,2)</f>
        <v>48.96</v>
      </c>
      <c r="W296" s="22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 t="s">
        <v>163</v>
      </c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</row>
    <row r="297" spans="1:60" outlineLevel="1" x14ac:dyDescent="0.25">
      <c r="A297" s="224"/>
      <c r="B297" s="225"/>
      <c r="C297" s="260" t="s">
        <v>489</v>
      </c>
      <c r="D297" s="229"/>
      <c r="E297" s="230">
        <v>576</v>
      </c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 t="s">
        <v>153</v>
      </c>
      <c r="AH297" s="207">
        <v>0</v>
      </c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</row>
    <row r="298" spans="1:60" outlineLevel="1" x14ac:dyDescent="0.25">
      <c r="A298" s="242">
        <v>86</v>
      </c>
      <c r="B298" s="243" t="s">
        <v>490</v>
      </c>
      <c r="C298" s="259" t="s">
        <v>491</v>
      </c>
      <c r="D298" s="244" t="s">
        <v>304</v>
      </c>
      <c r="E298" s="245">
        <v>60</v>
      </c>
      <c r="F298" s="246"/>
      <c r="G298" s="247">
        <f>ROUND(E298*F298,2)</f>
        <v>0</v>
      </c>
      <c r="H298" s="228"/>
      <c r="I298" s="227">
        <f>ROUND(E298*H298,2)</f>
        <v>0</v>
      </c>
      <c r="J298" s="228"/>
      <c r="K298" s="227">
        <f>ROUND(E298*J298,2)</f>
        <v>0</v>
      </c>
      <c r="L298" s="227">
        <v>15</v>
      </c>
      <c r="M298" s="227">
        <f>G298*(1+L298/100)</f>
        <v>0</v>
      </c>
      <c r="N298" s="227">
        <v>6.0000000000000002E-5</v>
      </c>
      <c r="O298" s="227">
        <f>ROUND(E298*N298,2)</f>
        <v>0</v>
      </c>
      <c r="P298" s="227">
        <v>0</v>
      </c>
      <c r="Q298" s="227">
        <f>ROUND(E298*P298,2)</f>
        <v>0</v>
      </c>
      <c r="R298" s="227"/>
      <c r="S298" s="227" t="s">
        <v>150</v>
      </c>
      <c r="T298" s="227" t="s">
        <v>150</v>
      </c>
      <c r="U298" s="227">
        <v>0.58600000000000008</v>
      </c>
      <c r="V298" s="227">
        <f>ROUND(E298*U298,2)</f>
        <v>35.159999999999997</v>
      </c>
      <c r="W298" s="22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 t="s">
        <v>163</v>
      </c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</row>
    <row r="299" spans="1:60" outlineLevel="1" x14ac:dyDescent="0.25">
      <c r="A299" s="224"/>
      <c r="B299" s="225"/>
      <c r="C299" s="260" t="s">
        <v>492</v>
      </c>
      <c r="D299" s="229"/>
      <c r="E299" s="230">
        <v>60</v>
      </c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 t="s">
        <v>153</v>
      </c>
      <c r="AH299" s="207">
        <v>0</v>
      </c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</row>
    <row r="300" spans="1:60" outlineLevel="1" x14ac:dyDescent="0.25">
      <c r="A300" s="242">
        <v>87</v>
      </c>
      <c r="B300" s="243" t="s">
        <v>493</v>
      </c>
      <c r="C300" s="259" t="s">
        <v>494</v>
      </c>
      <c r="D300" s="244" t="s">
        <v>149</v>
      </c>
      <c r="E300" s="245">
        <v>2793.7670000000003</v>
      </c>
      <c r="F300" s="246"/>
      <c r="G300" s="247">
        <f>ROUND(E300*F300,2)</f>
        <v>0</v>
      </c>
      <c r="H300" s="228"/>
      <c r="I300" s="227">
        <f>ROUND(E300*H300,2)</f>
        <v>0</v>
      </c>
      <c r="J300" s="228"/>
      <c r="K300" s="227">
        <f>ROUND(E300*J300,2)</f>
        <v>0</v>
      </c>
      <c r="L300" s="227">
        <v>15</v>
      </c>
      <c r="M300" s="227">
        <f>G300*(1+L300/100)</f>
        <v>0</v>
      </c>
      <c r="N300" s="227">
        <v>2.6000000000000003E-4</v>
      </c>
      <c r="O300" s="227">
        <f>ROUND(E300*N300,2)</f>
        <v>0.73</v>
      </c>
      <c r="P300" s="227">
        <v>0</v>
      </c>
      <c r="Q300" s="227">
        <f>ROUND(E300*P300,2)</f>
        <v>0</v>
      </c>
      <c r="R300" s="227"/>
      <c r="S300" s="227" t="s">
        <v>150</v>
      </c>
      <c r="T300" s="227" t="s">
        <v>150</v>
      </c>
      <c r="U300" s="227">
        <v>1.2990000000000002</v>
      </c>
      <c r="V300" s="227">
        <f>ROUND(E300*U300,2)</f>
        <v>3629.1</v>
      </c>
      <c r="W300" s="22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 t="s">
        <v>163</v>
      </c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</row>
    <row r="301" spans="1:60" outlineLevel="1" x14ac:dyDescent="0.25">
      <c r="A301" s="224"/>
      <c r="B301" s="225"/>
      <c r="C301" s="260" t="s">
        <v>256</v>
      </c>
      <c r="D301" s="229"/>
      <c r="E301" s="230">
        <v>3662.3720000000003</v>
      </c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 t="s">
        <v>153</v>
      </c>
      <c r="AH301" s="207">
        <v>0</v>
      </c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</row>
    <row r="302" spans="1:60" outlineLevel="1" x14ac:dyDescent="0.25">
      <c r="A302" s="224"/>
      <c r="B302" s="225"/>
      <c r="C302" s="260" t="s">
        <v>388</v>
      </c>
      <c r="D302" s="229"/>
      <c r="E302" s="230">
        <v>-642.88</v>
      </c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 t="s">
        <v>153</v>
      </c>
      <c r="AH302" s="207">
        <v>0</v>
      </c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</row>
    <row r="303" spans="1:60" outlineLevel="1" x14ac:dyDescent="0.25">
      <c r="A303" s="224"/>
      <c r="B303" s="225"/>
      <c r="C303" s="260" t="s">
        <v>389</v>
      </c>
      <c r="D303" s="229"/>
      <c r="E303" s="230">
        <v>-51.839999999999996</v>
      </c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 t="s">
        <v>153</v>
      </c>
      <c r="AH303" s="207">
        <v>0</v>
      </c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</row>
    <row r="304" spans="1:60" outlineLevel="1" x14ac:dyDescent="0.25">
      <c r="A304" s="224"/>
      <c r="B304" s="225"/>
      <c r="C304" s="260" t="s">
        <v>390</v>
      </c>
      <c r="D304" s="229"/>
      <c r="E304" s="230">
        <v>-41.16</v>
      </c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 t="s">
        <v>153</v>
      </c>
      <c r="AH304" s="207">
        <v>0</v>
      </c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7"/>
      <c r="BA304" s="207"/>
      <c r="BB304" s="207"/>
      <c r="BC304" s="207"/>
      <c r="BD304" s="207"/>
      <c r="BE304" s="207"/>
      <c r="BF304" s="207"/>
      <c r="BG304" s="207"/>
      <c r="BH304" s="207"/>
    </row>
    <row r="305" spans="1:60" outlineLevel="1" x14ac:dyDescent="0.25">
      <c r="A305" s="224"/>
      <c r="B305" s="225"/>
      <c r="C305" s="260" t="s">
        <v>237</v>
      </c>
      <c r="D305" s="229"/>
      <c r="E305" s="230">
        <v>-64.259999999999991</v>
      </c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07"/>
      <c r="Y305" s="207"/>
      <c r="Z305" s="207"/>
      <c r="AA305" s="207"/>
      <c r="AB305" s="207"/>
      <c r="AC305" s="207"/>
      <c r="AD305" s="207"/>
      <c r="AE305" s="207"/>
      <c r="AF305" s="207"/>
      <c r="AG305" s="207" t="s">
        <v>153</v>
      </c>
      <c r="AH305" s="207">
        <v>0</v>
      </c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7"/>
      <c r="BA305" s="207"/>
      <c r="BB305" s="207"/>
      <c r="BC305" s="207"/>
      <c r="BD305" s="207"/>
      <c r="BE305" s="207"/>
      <c r="BF305" s="207"/>
      <c r="BG305" s="207"/>
      <c r="BH305" s="207"/>
    </row>
    <row r="306" spans="1:60" outlineLevel="1" x14ac:dyDescent="0.25">
      <c r="A306" s="224"/>
      <c r="B306" s="225"/>
      <c r="C306" s="260" t="s">
        <v>238</v>
      </c>
      <c r="D306" s="229"/>
      <c r="E306" s="230">
        <v>-22.184999999999999</v>
      </c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 t="s">
        <v>153</v>
      </c>
      <c r="AH306" s="207">
        <v>0</v>
      </c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7"/>
      <c r="BA306" s="207"/>
      <c r="BB306" s="207"/>
      <c r="BC306" s="207"/>
      <c r="BD306" s="207"/>
      <c r="BE306" s="207"/>
      <c r="BF306" s="207"/>
      <c r="BG306" s="207"/>
      <c r="BH306" s="207"/>
    </row>
    <row r="307" spans="1:60" outlineLevel="1" x14ac:dyDescent="0.25">
      <c r="A307" s="224"/>
      <c r="B307" s="225"/>
      <c r="C307" s="260" t="s">
        <v>239</v>
      </c>
      <c r="D307" s="229"/>
      <c r="E307" s="230">
        <v>-5.8</v>
      </c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 t="s">
        <v>153</v>
      </c>
      <c r="AH307" s="207">
        <v>0</v>
      </c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7"/>
      <c r="BB307" s="207"/>
      <c r="BC307" s="207"/>
      <c r="BD307" s="207"/>
      <c r="BE307" s="207"/>
      <c r="BF307" s="207"/>
      <c r="BG307" s="207"/>
      <c r="BH307" s="207"/>
    </row>
    <row r="308" spans="1:60" outlineLevel="1" x14ac:dyDescent="0.25">
      <c r="A308" s="224"/>
      <c r="B308" s="225"/>
      <c r="C308" s="260" t="s">
        <v>240</v>
      </c>
      <c r="D308" s="229"/>
      <c r="E308" s="230">
        <v>-24.639999999999997</v>
      </c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 t="s">
        <v>153</v>
      </c>
      <c r="AH308" s="207">
        <v>0</v>
      </c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7"/>
      <c r="BB308" s="207"/>
      <c r="BC308" s="207"/>
      <c r="BD308" s="207"/>
      <c r="BE308" s="207"/>
      <c r="BF308" s="207"/>
      <c r="BG308" s="207"/>
      <c r="BH308" s="207"/>
    </row>
    <row r="309" spans="1:60" outlineLevel="1" x14ac:dyDescent="0.25">
      <c r="A309" s="224"/>
      <c r="B309" s="225"/>
      <c r="C309" s="260" t="s">
        <v>241</v>
      </c>
      <c r="D309" s="229"/>
      <c r="E309" s="230">
        <v>-15.84</v>
      </c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 t="s">
        <v>153</v>
      </c>
      <c r="AH309" s="207">
        <v>0</v>
      </c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7"/>
      <c r="BA309" s="207"/>
      <c r="BB309" s="207"/>
      <c r="BC309" s="207"/>
      <c r="BD309" s="207"/>
      <c r="BE309" s="207"/>
      <c r="BF309" s="207"/>
      <c r="BG309" s="207"/>
      <c r="BH309" s="207"/>
    </row>
    <row r="310" spans="1:60" outlineLevel="1" x14ac:dyDescent="0.25">
      <c r="A310" s="242">
        <v>88</v>
      </c>
      <c r="B310" s="243" t="s">
        <v>495</v>
      </c>
      <c r="C310" s="259" t="s">
        <v>496</v>
      </c>
      <c r="D310" s="244" t="s">
        <v>359</v>
      </c>
      <c r="E310" s="245">
        <v>228</v>
      </c>
      <c r="F310" s="246"/>
      <c r="G310" s="247">
        <f>ROUND(E310*F310,2)</f>
        <v>0</v>
      </c>
      <c r="H310" s="228"/>
      <c r="I310" s="227">
        <f>ROUND(E310*H310,2)</f>
        <v>0</v>
      </c>
      <c r="J310" s="228"/>
      <c r="K310" s="227">
        <f>ROUND(E310*J310,2)</f>
        <v>0</v>
      </c>
      <c r="L310" s="227">
        <v>15</v>
      </c>
      <c r="M310" s="227">
        <f>G310*(1+L310/100)</f>
        <v>0</v>
      </c>
      <c r="N310" s="227">
        <v>6.0000000000000002E-5</v>
      </c>
      <c r="O310" s="227">
        <f>ROUND(E310*N310,2)</f>
        <v>0.01</v>
      </c>
      <c r="P310" s="227">
        <v>0</v>
      </c>
      <c r="Q310" s="227">
        <f>ROUND(E310*P310,2)</f>
        <v>0</v>
      </c>
      <c r="R310" s="227"/>
      <c r="S310" s="227" t="s">
        <v>150</v>
      </c>
      <c r="T310" s="227" t="s">
        <v>150</v>
      </c>
      <c r="U310" s="227">
        <v>0.42600000000000005</v>
      </c>
      <c r="V310" s="227">
        <f>ROUND(E310*U310,2)</f>
        <v>97.13</v>
      </c>
      <c r="W310" s="227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 t="s">
        <v>163</v>
      </c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7"/>
      <c r="BB310" s="207"/>
      <c r="BC310" s="207"/>
      <c r="BD310" s="207"/>
      <c r="BE310" s="207"/>
      <c r="BF310" s="207"/>
      <c r="BG310" s="207"/>
      <c r="BH310" s="207"/>
    </row>
    <row r="311" spans="1:60" outlineLevel="1" x14ac:dyDescent="0.25">
      <c r="A311" s="224"/>
      <c r="B311" s="225"/>
      <c r="C311" s="260" t="s">
        <v>497</v>
      </c>
      <c r="D311" s="229"/>
      <c r="E311" s="230">
        <v>228</v>
      </c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 t="s">
        <v>153</v>
      </c>
      <c r="AH311" s="207">
        <v>0</v>
      </c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7"/>
      <c r="BB311" s="207"/>
      <c r="BC311" s="207"/>
      <c r="BD311" s="207"/>
      <c r="BE311" s="207"/>
      <c r="BF311" s="207"/>
      <c r="BG311" s="207"/>
      <c r="BH311" s="207"/>
    </row>
    <row r="312" spans="1:60" ht="20" outlineLevel="1" x14ac:dyDescent="0.25">
      <c r="A312" s="242">
        <v>89</v>
      </c>
      <c r="B312" s="243" t="s">
        <v>498</v>
      </c>
      <c r="C312" s="259" t="s">
        <v>499</v>
      </c>
      <c r="D312" s="244" t="s">
        <v>359</v>
      </c>
      <c r="E312" s="245">
        <v>1158</v>
      </c>
      <c r="F312" s="246"/>
      <c r="G312" s="247">
        <f>ROUND(E312*F312,2)</f>
        <v>0</v>
      </c>
      <c r="H312" s="228"/>
      <c r="I312" s="227">
        <f>ROUND(E312*H312,2)</f>
        <v>0</v>
      </c>
      <c r="J312" s="228"/>
      <c r="K312" s="227">
        <f>ROUND(E312*J312,2)</f>
        <v>0</v>
      </c>
      <c r="L312" s="227">
        <v>15</v>
      </c>
      <c r="M312" s="227">
        <f>G312*(1+L312/100)</f>
        <v>0</v>
      </c>
      <c r="N312" s="227">
        <v>6.0000000000000002E-5</v>
      </c>
      <c r="O312" s="227">
        <f>ROUND(E312*N312,2)</f>
        <v>7.0000000000000007E-2</v>
      </c>
      <c r="P312" s="227">
        <v>0</v>
      </c>
      <c r="Q312" s="227">
        <f>ROUND(E312*P312,2)</f>
        <v>0</v>
      </c>
      <c r="R312" s="227"/>
      <c r="S312" s="227" t="s">
        <v>150</v>
      </c>
      <c r="T312" s="227" t="s">
        <v>150</v>
      </c>
      <c r="U312" s="227">
        <v>0.30400000000000005</v>
      </c>
      <c r="V312" s="227">
        <f>ROUND(E312*U312,2)</f>
        <v>352.03</v>
      </c>
      <c r="W312" s="22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 t="s">
        <v>163</v>
      </c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7"/>
      <c r="BA312" s="207"/>
      <c r="BB312" s="207"/>
      <c r="BC312" s="207"/>
      <c r="BD312" s="207"/>
      <c r="BE312" s="207"/>
      <c r="BF312" s="207"/>
      <c r="BG312" s="207"/>
      <c r="BH312" s="207"/>
    </row>
    <row r="313" spans="1:60" outlineLevel="1" x14ac:dyDescent="0.25">
      <c r="A313" s="224"/>
      <c r="B313" s="225"/>
      <c r="C313" s="260" t="s">
        <v>500</v>
      </c>
      <c r="D313" s="229"/>
      <c r="E313" s="230">
        <v>1158</v>
      </c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227"/>
      <c r="T313" s="227"/>
      <c r="U313" s="227"/>
      <c r="V313" s="227"/>
      <c r="W313" s="22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 t="s">
        <v>153</v>
      </c>
      <c r="AH313" s="207">
        <v>0</v>
      </c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7"/>
      <c r="BB313" s="207"/>
      <c r="BC313" s="207"/>
      <c r="BD313" s="207"/>
      <c r="BE313" s="207"/>
      <c r="BF313" s="207"/>
      <c r="BG313" s="207"/>
      <c r="BH313" s="207"/>
    </row>
    <row r="314" spans="1:60" outlineLevel="1" x14ac:dyDescent="0.25">
      <c r="A314" s="242">
        <v>90</v>
      </c>
      <c r="B314" s="243" t="s">
        <v>357</v>
      </c>
      <c r="C314" s="259" t="s">
        <v>358</v>
      </c>
      <c r="D314" s="244" t="s">
        <v>359</v>
      </c>
      <c r="E314" s="245">
        <v>220</v>
      </c>
      <c r="F314" s="246"/>
      <c r="G314" s="247">
        <f>ROUND(E314*F314,2)</f>
        <v>0</v>
      </c>
      <c r="H314" s="228"/>
      <c r="I314" s="227">
        <f>ROUND(E314*H314,2)</f>
        <v>0</v>
      </c>
      <c r="J314" s="228"/>
      <c r="K314" s="227">
        <f>ROUND(E314*J314,2)</f>
        <v>0</v>
      </c>
      <c r="L314" s="227">
        <v>15</v>
      </c>
      <c r="M314" s="227">
        <f>G314*(1+L314/100)</f>
        <v>0</v>
      </c>
      <c r="N314" s="227">
        <v>6.0000000000000002E-5</v>
      </c>
      <c r="O314" s="227">
        <f>ROUND(E314*N314,2)</f>
        <v>0.01</v>
      </c>
      <c r="P314" s="227">
        <v>1E-3</v>
      </c>
      <c r="Q314" s="227">
        <f>ROUND(E314*P314,2)</f>
        <v>0.22</v>
      </c>
      <c r="R314" s="227"/>
      <c r="S314" s="227" t="s">
        <v>150</v>
      </c>
      <c r="T314" s="227" t="s">
        <v>150</v>
      </c>
      <c r="U314" s="227">
        <v>9.7000000000000003E-2</v>
      </c>
      <c r="V314" s="227">
        <f>ROUND(E314*U314,2)</f>
        <v>21.34</v>
      </c>
      <c r="W314" s="22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 t="s">
        <v>163</v>
      </c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7"/>
      <c r="BA314" s="207"/>
      <c r="BB314" s="207"/>
      <c r="BC314" s="207"/>
      <c r="BD314" s="207"/>
      <c r="BE314" s="207"/>
      <c r="BF314" s="207"/>
      <c r="BG314" s="207"/>
      <c r="BH314" s="207"/>
    </row>
    <row r="315" spans="1:60" outlineLevel="1" x14ac:dyDescent="0.25">
      <c r="A315" s="224"/>
      <c r="B315" s="225"/>
      <c r="C315" s="260" t="s">
        <v>501</v>
      </c>
      <c r="D315" s="229"/>
      <c r="E315" s="230">
        <v>220</v>
      </c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27"/>
      <c r="V315" s="227"/>
      <c r="W315" s="22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 t="s">
        <v>153</v>
      </c>
      <c r="AH315" s="207">
        <v>0</v>
      </c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</row>
    <row r="316" spans="1:60" ht="20" outlineLevel="1" x14ac:dyDescent="0.25">
      <c r="A316" s="242">
        <v>91</v>
      </c>
      <c r="B316" s="243" t="s">
        <v>502</v>
      </c>
      <c r="C316" s="259" t="s">
        <v>503</v>
      </c>
      <c r="D316" s="244" t="s">
        <v>314</v>
      </c>
      <c r="E316" s="245">
        <v>5588</v>
      </c>
      <c r="F316" s="246"/>
      <c r="G316" s="247">
        <f>ROUND(E316*F316,2)</f>
        <v>0</v>
      </c>
      <c r="H316" s="228"/>
      <c r="I316" s="227">
        <f>ROUND(E316*H316,2)</f>
        <v>0</v>
      </c>
      <c r="J316" s="228"/>
      <c r="K316" s="227">
        <f>ROUND(E316*J316,2)</f>
        <v>0</v>
      </c>
      <c r="L316" s="227">
        <v>15</v>
      </c>
      <c r="M316" s="227">
        <f>G316*(1+L316/100)</f>
        <v>0</v>
      </c>
      <c r="N316" s="227">
        <v>0</v>
      </c>
      <c r="O316" s="227">
        <f>ROUND(E316*N316,2)</f>
        <v>0</v>
      </c>
      <c r="P316" s="227">
        <v>0</v>
      </c>
      <c r="Q316" s="227">
        <f>ROUND(E316*P316,2)</f>
        <v>0</v>
      </c>
      <c r="R316" s="227"/>
      <c r="S316" s="227" t="s">
        <v>150</v>
      </c>
      <c r="T316" s="227" t="s">
        <v>150</v>
      </c>
      <c r="U316" s="227">
        <v>7.0670000000000011E-2</v>
      </c>
      <c r="V316" s="227">
        <f>ROUND(E316*U316,2)</f>
        <v>394.9</v>
      </c>
      <c r="W316" s="22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 t="s">
        <v>163</v>
      </c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7"/>
      <c r="BD316" s="207"/>
      <c r="BE316" s="207"/>
      <c r="BF316" s="207"/>
      <c r="BG316" s="207"/>
      <c r="BH316" s="207"/>
    </row>
    <row r="317" spans="1:60" outlineLevel="1" x14ac:dyDescent="0.25">
      <c r="A317" s="224"/>
      <c r="B317" s="225"/>
      <c r="C317" s="260" t="s">
        <v>504</v>
      </c>
      <c r="D317" s="229"/>
      <c r="E317" s="230">
        <v>5588</v>
      </c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 t="s">
        <v>153</v>
      </c>
      <c r="AH317" s="207">
        <v>0</v>
      </c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</row>
    <row r="318" spans="1:60" ht="20" outlineLevel="1" x14ac:dyDescent="0.25">
      <c r="A318" s="250">
        <v>92</v>
      </c>
      <c r="B318" s="251" t="s">
        <v>505</v>
      </c>
      <c r="C318" s="263" t="s">
        <v>506</v>
      </c>
      <c r="D318" s="252" t="s">
        <v>318</v>
      </c>
      <c r="E318" s="253">
        <v>8</v>
      </c>
      <c r="F318" s="254"/>
      <c r="G318" s="255">
        <f>ROUND(E318*F318,2)</f>
        <v>0</v>
      </c>
      <c r="H318" s="228"/>
      <c r="I318" s="227">
        <f>ROUND(E318*H318,2)</f>
        <v>0</v>
      </c>
      <c r="J318" s="228"/>
      <c r="K318" s="227">
        <f>ROUND(E318*J318,2)</f>
        <v>0</v>
      </c>
      <c r="L318" s="227">
        <v>15</v>
      </c>
      <c r="M318" s="227">
        <f>G318*(1+L318/100)</f>
        <v>0</v>
      </c>
      <c r="N318" s="227">
        <v>0</v>
      </c>
      <c r="O318" s="227">
        <f>ROUND(E318*N318,2)</f>
        <v>0</v>
      </c>
      <c r="P318" s="227">
        <v>0</v>
      </c>
      <c r="Q318" s="227">
        <f>ROUND(E318*P318,2)</f>
        <v>0</v>
      </c>
      <c r="R318" s="227"/>
      <c r="S318" s="227" t="s">
        <v>186</v>
      </c>
      <c r="T318" s="227" t="s">
        <v>326</v>
      </c>
      <c r="U318" s="227">
        <v>0</v>
      </c>
      <c r="V318" s="227">
        <f>ROUND(E318*U318,2)</f>
        <v>0</v>
      </c>
      <c r="W318" s="22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 t="s">
        <v>163</v>
      </c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</row>
    <row r="319" spans="1:60" ht="20" outlineLevel="1" x14ac:dyDescent="0.25">
      <c r="A319" s="250">
        <v>93</v>
      </c>
      <c r="B319" s="251" t="s">
        <v>507</v>
      </c>
      <c r="C319" s="263" t="s">
        <v>508</v>
      </c>
      <c r="D319" s="252" t="s">
        <v>318</v>
      </c>
      <c r="E319" s="253">
        <v>1</v>
      </c>
      <c r="F319" s="254"/>
      <c r="G319" s="255">
        <f>ROUND(E319*F319,2)</f>
        <v>0</v>
      </c>
      <c r="H319" s="228"/>
      <c r="I319" s="227">
        <f>ROUND(E319*H319,2)</f>
        <v>0</v>
      </c>
      <c r="J319" s="228"/>
      <c r="K319" s="227">
        <f>ROUND(E319*J319,2)</f>
        <v>0</v>
      </c>
      <c r="L319" s="227">
        <v>15</v>
      </c>
      <c r="M319" s="227">
        <f>G319*(1+L319/100)</f>
        <v>0</v>
      </c>
      <c r="N319" s="227">
        <v>0</v>
      </c>
      <c r="O319" s="227">
        <f>ROUND(E319*N319,2)</f>
        <v>0</v>
      </c>
      <c r="P319" s="227">
        <v>0</v>
      </c>
      <c r="Q319" s="227">
        <f>ROUND(E319*P319,2)</f>
        <v>0</v>
      </c>
      <c r="R319" s="227"/>
      <c r="S319" s="227" t="s">
        <v>186</v>
      </c>
      <c r="T319" s="227" t="s">
        <v>326</v>
      </c>
      <c r="U319" s="227">
        <v>0</v>
      </c>
      <c r="V319" s="227">
        <f>ROUND(E319*U319,2)</f>
        <v>0</v>
      </c>
      <c r="W319" s="22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 t="s">
        <v>163</v>
      </c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</row>
    <row r="320" spans="1:60" ht="20" outlineLevel="1" x14ac:dyDescent="0.25">
      <c r="A320" s="250">
        <v>94</v>
      </c>
      <c r="B320" s="251" t="s">
        <v>509</v>
      </c>
      <c r="C320" s="263" t="s">
        <v>510</v>
      </c>
      <c r="D320" s="252" t="s">
        <v>318</v>
      </c>
      <c r="E320" s="253">
        <v>1</v>
      </c>
      <c r="F320" s="254"/>
      <c r="G320" s="255">
        <f>ROUND(E320*F320,2)</f>
        <v>0</v>
      </c>
      <c r="H320" s="228"/>
      <c r="I320" s="227">
        <f>ROUND(E320*H320,2)</f>
        <v>0</v>
      </c>
      <c r="J320" s="228"/>
      <c r="K320" s="227">
        <f>ROUND(E320*J320,2)</f>
        <v>0</v>
      </c>
      <c r="L320" s="227">
        <v>15</v>
      </c>
      <c r="M320" s="227">
        <f>G320*(1+L320/100)</f>
        <v>0</v>
      </c>
      <c r="N320" s="227">
        <v>0</v>
      </c>
      <c r="O320" s="227">
        <f>ROUND(E320*N320,2)</f>
        <v>0</v>
      </c>
      <c r="P320" s="227">
        <v>0</v>
      </c>
      <c r="Q320" s="227">
        <f>ROUND(E320*P320,2)</f>
        <v>0</v>
      </c>
      <c r="R320" s="227"/>
      <c r="S320" s="227" t="s">
        <v>186</v>
      </c>
      <c r="T320" s="227" t="s">
        <v>326</v>
      </c>
      <c r="U320" s="227">
        <v>0</v>
      </c>
      <c r="V320" s="227">
        <f>ROUND(E320*U320,2)</f>
        <v>0</v>
      </c>
      <c r="W320" s="22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 t="s">
        <v>163</v>
      </c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</row>
    <row r="321" spans="1:60" ht="20" outlineLevel="1" x14ac:dyDescent="0.25">
      <c r="A321" s="250">
        <v>95</v>
      </c>
      <c r="B321" s="251" t="s">
        <v>511</v>
      </c>
      <c r="C321" s="263" t="s">
        <v>512</v>
      </c>
      <c r="D321" s="252" t="s">
        <v>318</v>
      </c>
      <c r="E321" s="253">
        <v>1</v>
      </c>
      <c r="F321" s="254"/>
      <c r="G321" s="255">
        <f>ROUND(E321*F321,2)</f>
        <v>0</v>
      </c>
      <c r="H321" s="228"/>
      <c r="I321" s="227">
        <f>ROUND(E321*H321,2)</f>
        <v>0</v>
      </c>
      <c r="J321" s="228"/>
      <c r="K321" s="227">
        <f>ROUND(E321*J321,2)</f>
        <v>0</v>
      </c>
      <c r="L321" s="227">
        <v>15</v>
      </c>
      <c r="M321" s="227">
        <f>G321*(1+L321/100)</f>
        <v>0</v>
      </c>
      <c r="N321" s="227">
        <v>0</v>
      </c>
      <c r="O321" s="227">
        <f>ROUND(E321*N321,2)</f>
        <v>0</v>
      </c>
      <c r="P321" s="227">
        <v>0</v>
      </c>
      <c r="Q321" s="227">
        <f>ROUND(E321*P321,2)</f>
        <v>0</v>
      </c>
      <c r="R321" s="227"/>
      <c r="S321" s="227" t="s">
        <v>186</v>
      </c>
      <c r="T321" s="227" t="s">
        <v>326</v>
      </c>
      <c r="U321" s="227">
        <v>0</v>
      </c>
      <c r="V321" s="227">
        <f>ROUND(E321*U321,2)</f>
        <v>0</v>
      </c>
      <c r="W321" s="22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 t="s">
        <v>163</v>
      </c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</row>
    <row r="322" spans="1:60" ht="30" outlineLevel="1" x14ac:dyDescent="0.25">
      <c r="A322" s="250">
        <v>96</v>
      </c>
      <c r="B322" s="251" t="s">
        <v>513</v>
      </c>
      <c r="C322" s="263" t="s">
        <v>514</v>
      </c>
      <c r="D322" s="252" t="s">
        <v>318</v>
      </c>
      <c r="E322" s="253">
        <v>3</v>
      </c>
      <c r="F322" s="254"/>
      <c r="G322" s="255">
        <f>ROUND(E322*F322,2)</f>
        <v>0</v>
      </c>
      <c r="H322" s="228"/>
      <c r="I322" s="227">
        <f>ROUND(E322*H322,2)</f>
        <v>0</v>
      </c>
      <c r="J322" s="228"/>
      <c r="K322" s="227">
        <f>ROUND(E322*J322,2)</f>
        <v>0</v>
      </c>
      <c r="L322" s="227">
        <v>15</v>
      </c>
      <c r="M322" s="227">
        <f>G322*(1+L322/100)</f>
        <v>0</v>
      </c>
      <c r="N322" s="227">
        <v>0</v>
      </c>
      <c r="O322" s="227">
        <f>ROUND(E322*N322,2)</f>
        <v>0</v>
      </c>
      <c r="P322" s="227">
        <v>0</v>
      </c>
      <c r="Q322" s="227">
        <f>ROUND(E322*P322,2)</f>
        <v>0</v>
      </c>
      <c r="R322" s="227"/>
      <c r="S322" s="227" t="s">
        <v>186</v>
      </c>
      <c r="T322" s="227" t="s">
        <v>326</v>
      </c>
      <c r="U322" s="227">
        <v>0</v>
      </c>
      <c r="V322" s="227">
        <f>ROUND(E322*U322,2)</f>
        <v>0</v>
      </c>
      <c r="W322" s="227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 t="s">
        <v>163</v>
      </c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7"/>
      <c r="BA322" s="207"/>
      <c r="BB322" s="207"/>
      <c r="BC322" s="207"/>
      <c r="BD322" s="207"/>
      <c r="BE322" s="207"/>
      <c r="BF322" s="207"/>
      <c r="BG322" s="207"/>
      <c r="BH322" s="207"/>
    </row>
    <row r="323" spans="1:60" outlineLevel="1" x14ac:dyDescent="0.25">
      <c r="A323" s="242">
        <v>97</v>
      </c>
      <c r="B323" s="243" t="s">
        <v>515</v>
      </c>
      <c r="C323" s="259" t="s">
        <v>516</v>
      </c>
      <c r="D323" s="244" t="s">
        <v>364</v>
      </c>
      <c r="E323" s="245">
        <v>0.14805000000000001</v>
      </c>
      <c r="F323" s="246"/>
      <c r="G323" s="247">
        <f>ROUND(E323*F323,2)</f>
        <v>0</v>
      </c>
      <c r="H323" s="228"/>
      <c r="I323" s="227">
        <f>ROUND(E323*H323,2)</f>
        <v>0</v>
      </c>
      <c r="J323" s="228"/>
      <c r="K323" s="227">
        <f>ROUND(E323*J323,2)</f>
        <v>0</v>
      </c>
      <c r="L323" s="227">
        <v>15</v>
      </c>
      <c r="M323" s="227">
        <f>G323*(1+L323/100)</f>
        <v>0</v>
      </c>
      <c r="N323" s="227">
        <v>1</v>
      </c>
      <c r="O323" s="227">
        <f>ROUND(E323*N323,2)</f>
        <v>0.15</v>
      </c>
      <c r="P323" s="227">
        <v>0</v>
      </c>
      <c r="Q323" s="227">
        <f>ROUND(E323*P323,2)</f>
        <v>0</v>
      </c>
      <c r="R323" s="227" t="s">
        <v>409</v>
      </c>
      <c r="S323" s="227" t="s">
        <v>150</v>
      </c>
      <c r="T323" s="227" t="s">
        <v>150</v>
      </c>
      <c r="U323" s="227">
        <v>0</v>
      </c>
      <c r="V323" s="227">
        <f>ROUND(E323*U323,2)</f>
        <v>0</v>
      </c>
      <c r="W323" s="227"/>
      <c r="X323" s="207"/>
      <c r="Y323" s="207"/>
      <c r="Z323" s="207"/>
      <c r="AA323" s="207"/>
      <c r="AB323" s="207"/>
      <c r="AC323" s="207"/>
      <c r="AD323" s="207"/>
      <c r="AE323" s="207"/>
      <c r="AF323" s="207"/>
      <c r="AG323" s="207" t="s">
        <v>327</v>
      </c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207"/>
      <c r="BC323" s="207"/>
      <c r="BD323" s="207"/>
      <c r="BE323" s="207"/>
      <c r="BF323" s="207"/>
      <c r="BG323" s="207"/>
      <c r="BH323" s="207"/>
    </row>
    <row r="324" spans="1:60" outlineLevel="1" x14ac:dyDescent="0.25">
      <c r="A324" s="224"/>
      <c r="B324" s="225"/>
      <c r="C324" s="260" t="s">
        <v>517</v>
      </c>
      <c r="D324" s="229"/>
      <c r="E324" s="230">
        <v>0.14805000000000001</v>
      </c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 t="s">
        <v>153</v>
      </c>
      <c r="AH324" s="207">
        <v>0</v>
      </c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</row>
    <row r="325" spans="1:60" outlineLevel="1" x14ac:dyDescent="0.25">
      <c r="A325" s="242">
        <v>98</v>
      </c>
      <c r="B325" s="243" t="s">
        <v>518</v>
      </c>
      <c r="C325" s="259" t="s">
        <v>519</v>
      </c>
      <c r="D325" s="244" t="s">
        <v>364</v>
      </c>
      <c r="E325" s="245">
        <v>1.0678500000000002</v>
      </c>
      <c r="F325" s="246"/>
      <c r="G325" s="247">
        <f>ROUND(E325*F325,2)</f>
        <v>0</v>
      </c>
      <c r="H325" s="228"/>
      <c r="I325" s="227">
        <f>ROUND(E325*H325,2)</f>
        <v>0</v>
      </c>
      <c r="J325" s="228"/>
      <c r="K325" s="227">
        <f>ROUND(E325*J325,2)</f>
        <v>0</v>
      </c>
      <c r="L325" s="227">
        <v>15</v>
      </c>
      <c r="M325" s="227">
        <f>G325*(1+L325/100)</f>
        <v>0</v>
      </c>
      <c r="N325" s="227">
        <v>1</v>
      </c>
      <c r="O325" s="227">
        <f>ROUND(E325*N325,2)</f>
        <v>1.07</v>
      </c>
      <c r="P325" s="227">
        <v>0</v>
      </c>
      <c r="Q325" s="227">
        <f>ROUND(E325*P325,2)</f>
        <v>0</v>
      </c>
      <c r="R325" s="227" t="s">
        <v>409</v>
      </c>
      <c r="S325" s="227" t="s">
        <v>150</v>
      </c>
      <c r="T325" s="227" t="s">
        <v>150</v>
      </c>
      <c r="U325" s="227">
        <v>0</v>
      </c>
      <c r="V325" s="227">
        <f>ROUND(E325*U325,2)</f>
        <v>0</v>
      </c>
      <c r="W325" s="22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 t="s">
        <v>327</v>
      </c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</row>
    <row r="326" spans="1:60" outlineLevel="1" x14ac:dyDescent="0.25">
      <c r="A326" s="224"/>
      <c r="B326" s="225"/>
      <c r="C326" s="260" t="s">
        <v>520</v>
      </c>
      <c r="D326" s="229"/>
      <c r="E326" s="230">
        <v>1.0678500000000002</v>
      </c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 t="s">
        <v>153</v>
      </c>
      <c r="AH326" s="207">
        <v>0</v>
      </c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</row>
    <row r="327" spans="1:60" outlineLevel="1" x14ac:dyDescent="0.25">
      <c r="A327" s="242">
        <v>99</v>
      </c>
      <c r="B327" s="243" t="s">
        <v>521</v>
      </c>
      <c r="C327" s="259" t="s">
        <v>522</v>
      </c>
      <c r="D327" s="244" t="s">
        <v>314</v>
      </c>
      <c r="E327" s="245">
        <v>14.25</v>
      </c>
      <c r="F327" s="246"/>
      <c r="G327" s="247">
        <f>ROUND(E327*F327,2)</f>
        <v>0</v>
      </c>
      <c r="H327" s="228"/>
      <c r="I327" s="227">
        <f>ROUND(E327*H327,2)</f>
        <v>0</v>
      </c>
      <c r="J327" s="228"/>
      <c r="K327" s="227">
        <f>ROUND(E327*J327,2)</f>
        <v>0</v>
      </c>
      <c r="L327" s="227">
        <v>15</v>
      </c>
      <c r="M327" s="227">
        <f>G327*(1+L327/100)</f>
        <v>0</v>
      </c>
      <c r="N327" s="227">
        <v>1.1520000000000001E-2</v>
      </c>
      <c r="O327" s="227">
        <f>ROUND(E327*N327,2)</f>
        <v>0.16</v>
      </c>
      <c r="P327" s="227">
        <v>0</v>
      </c>
      <c r="Q327" s="227">
        <f>ROUND(E327*P327,2)</f>
        <v>0</v>
      </c>
      <c r="R327" s="227" t="s">
        <v>409</v>
      </c>
      <c r="S327" s="227" t="s">
        <v>150</v>
      </c>
      <c r="T327" s="227" t="s">
        <v>150</v>
      </c>
      <c r="U327" s="227">
        <v>0</v>
      </c>
      <c r="V327" s="227">
        <f>ROUND(E327*U327,2)</f>
        <v>0</v>
      </c>
      <c r="W327" s="22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 t="s">
        <v>327</v>
      </c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  <c r="BB327" s="207"/>
      <c r="BC327" s="207"/>
      <c r="BD327" s="207"/>
      <c r="BE327" s="207"/>
      <c r="BF327" s="207"/>
      <c r="BG327" s="207"/>
      <c r="BH327" s="207"/>
    </row>
    <row r="328" spans="1:60" outlineLevel="1" x14ac:dyDescent="0.25">
      <c r="A328" s="224"/>
      <c r="B328" s="225"/>
      <c r="C328" s="260" t="s">
        <v>523</v>
      </c>
      <c r="D328" s="229"/>
      <c r="E328" s="230">
        <v>14.25</v>
      </c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 t="s">
        <v>153</v>
      </c>
      <c r="AH328" s="207">
        <v>0</v>
      </c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7"/>
      <c r="BA328" s="207"/>
      <c r="BB328" s="207"/>
      <c r="BC328" s="207"/>
      <c r="BD328" s="207"/>
      <c r="BE328" s="207"/>
      <c r="BF328" s="207"/>
      <c r="BG328" s="207"/>
      <c r="BH328" s="207"/>
    </row>
    <row r="329" spans="1:60" outlineLevel="1" x14ac:dyDescent="0.25">
      <c r="A329" s="242">
        <v>100</v>
      </c>
      <c r="B329" s="243" t="s">
        <v>524</v>
      </c>
      <c r="C329" s="259" t="s">
        <v>525</v>
      </c>
      <c r="D329" s="244" t="s">
        <v>526</v>
      </c>
      <c r="E329" s="245">
        <v>2793.7670000000003</v>
      </c>
      <c r="F329" s="246"/>
      <c r="G329" s="247">
        <f>ROUND(E329*F329,2)</f>
        <v>0</v>
      </c>
      <c r="H329" s="228"/>
      <c r="I329" s="227">
        <f>ROUND(E329*H329,2)</f>
        <v>0</v>
      </c>
      <c r="J329" s="228"/>
      <c r="K329" s="227">
        <f>ROUND(E329*J329,2)</f>
        <v>0</v>
      </c>
      <c r="L329" s="227">
        <v>15</v>
      </c>
      <c r="M329" s="227">
        <f>G329*(1+L329/100)</f>
        <v>0</v>
      </c>
      <c r="N329" s="227">
        <v>0</v>
      </c>
      <c r="O329" s="227">
        <f>ROUND(E329*N329,2)</f>
        <v>0</v>
      </c>
      <c r="P329" s="227">
        <v>0</v>
      </c>
      <c r="Q329" s="227">
        <f>ROUND(E329*P329,2)</f>
        <v>0</v>
      </c>
      <c r="R329" s="227"/>
      <c r="S329" s="227" t="s">
        <v>186</v>
      </c>
      <c r="T329" s="227" t="s">
        <v>326</v>
      </c>
      <c r="U329" s="227">
        <v>0</v>
      </c>
      <c r="V329" s="227">
        <f>ROUND(E329*U329,2)</f>
        <v>0</v>
      </c>
      <c r="W329" s="227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 t="s">
        <v>327</v>
      </c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7"/>
      <c r="BA329" s="207"/>
      <c r="BB329" s="207"/>
      <c r="BC329" s="207"/>
      <c r="BD329" s="207"/>
      <c r="BE329" s="207"/>
      <c r="BF329" s="207"/>
      <c r="BG329" s="207"/>
      <c r="BH329" s="207"/>
    </row>
    <row r="330" spans="1:60" outlineLevel="1" x14ac:dyDescent="0.25">
      <c r="A330" s="224"/>
      <c r="B330" s="225"/>
      <c r="C330" s="260" t="s">
        <v>256</v>
      </c>
      <c r="D330" s="229"/>
      <c r="E330" s="230">
        <v>3662.3720000000003</v>
      </c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27"/>
      <c r="T330" s="227"/>
      <c r="U330" s="227"/>
      <c r="V330" s="227"/>
      <c r="W330" s="227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 t="s">
        <v>153</v>
      </c>
      <c r="AH330" s="207">
        <v>0</v>
      </c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7"/>
      <c r="BA330" s="207"/>
      <c r="BB330" s="207"/>
      <c r="BC330" s="207"/>
      <c r="BD330" s="207"/>
      <c r="BE330" s="207"/>
      <c r="BF330" s="207"/>
      <c r="BG330" s="207"/>
      <c r="BH330" s="207"/>
    </row>
    <row r="331" spans="1:60" outlineLevel="1" x14ac:dyDescent="0.25">
      <c r="A331" s="224"/>
      <c r="B331" s="225"/>
      <c r="C331" s="260" t="s">
        <v>388</v>
      </c>
      <c r="D331" s="229"/>
      <c r="E331" s="230">
        <v>-642.88</v>
      </c>
      <c r="F331" s="227"/>
      <c r="G331" s="227"/>
      <c r="H331" s="227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27"/>
      <c r="T331" s="227"/>
      <c r="U331" s="227"/>
      <c r="V331" s="227"/>
      <c r="W331" s="22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 t="s">
        <v>153</v>
      </c>
      <c r="AH331" s="207">
        <v>0</v>
      </c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207"/>
      <c r="BD331" s="207"/>
      <c r="BE331" s="207"/>
      <c r="BF331" s="207"/>
      <c r="BG331" s="207"/>
      <c r="BH331" s="207"/>
    </row>
    <row r="332" spans="1:60" outlineLevel="1" x14ac:dyDescent="0.25">
      <c r="A332" s="224"/>
      <c r="B332" s="225"/>
      <c r="C332" s="260" t="s">
        <v>389</v>
      </c>
      <c r="D332" s="229"/>
      <c r="E332" s="230">
        <v>-51.839999999999996</v>
      </c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 t="s">
        <v>153</v>
      </c>
      <c r="AH332" s="207">
        <v>0</v>
      </c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7"/>
      <c r="BA332" s="207"/>
      <c r="BB332" s="207"/>
      <c r="BC332" s="207"/>
      <c r="BD332" s="207"/>
      <c r="BE332" s="207"/>
      <c r="BF332" s="207"/>
      <c r="BG332" s="207"/>
      <c r="BH332" s="207"/>
    </row>
    <row r="333" spans="1:60" outlineLevel="1" x14ac:dyDescent="0.25">
      <c r="A333" s="224"/>
      <c r="B333" s="225"/>
      <c r="C333" s="260" t="s">
        <v>390</v>
      </c>
      <c r="D333" s="229"/>
      <c r="E333" s="230">
        <v>-41.16</v>
      </c>
      <c r="F333" s="227"/>
      <c r="G333" s="227"/>
      <c r="H333" s="227"/>
      <c r="I333" s="227"/>
      <c r="J333" s="22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27"/>
      <c r="V333" s="227"/>
      <c r="W333" s="227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 t="s">
        <v>153</v>
      </c>
      <c r="AH333" s="207">
        <v>0</v>
      </c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7"/>
      <c r="BA333" s="207"/>
      <c r="BB333" s="207"/>
      <c r="BC333" s="207"/>
      <c r="BD333" s="207"/>
      <c r="BE333" s="207"/>
      <c r="BF333" s="207"/>
      <c r="BG333" s="207"/>
      <c r="BH333" s="207"/>
    </row>
    <row r="334" spans="1:60" outlineLevel="1" x14ac:dyDescent="0.25">
      <c r="A334" s="224"/>
      <c r="B334" s="225"/>
      <c r="C334" s="260" t="s">
        <v>237</v>
      </c>
      <c r="D334" s="229"/>
      <c r="E334" s="230">
        <v>-64.259999999999991</v>
      </c>
      <c r="F334" s="227"/>
      <c r="G334" s="227"/>
      <c r="H334" s="227"/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27"/>
      <c r="V334" s="227"/>
      <c r="W334" s="227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 t="s">
        <v>153</v>
      </c>
      <c r="AH334" s="207">
        <v>0</v>
      </c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7"/>
      <c r="BA334" s="207"/>
      <c r="BB334" s="207"/>
      <c r="BC334" s="207"/>
      <c r="BD334" s="207"/>
      <c r="BE334" s="207"/>
      <c r="BF334" s="207"/>
      <c r="BG334" s="207"/>
      <c r="BH334" s="207"/>
    </row>
    <row r="335" spans="1:60" outlineLevel="1" x14ac:dyDescent="0.25">
      <c r="A335" s="224"/>
      <c r="B335" s="225"/>
      <c r="C335" s="260" t="s">
        <v>238</v>
      </c>
      <c r="D335" s="229"/>
      <c r="E335" s="230">
        <v>-22.184999999999999</v>
      </c>
      <c r="F335" s="227"/>
      <c r="G335" s="227"/>
      <c r="H335" s="227"/>
      <c r="I335" s="227"/>
      <c r="J335" s="22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 t="s">
        <v>153</v>
      </c>
      <c r="AH335" s="207">
        <v>0</v>
      </c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7"/>
      <c r="BA335" s="207"/>
      <c r="BB335" s="207"/>
      <c r="BC335" s="207"/>
      <c r="BD335" s="207"/>
      <c r="BE335" s="207"/>
      <c r="BF335" s="207"/>
      <c r="BG335" s="207"/>
      <c r="BH335" s="207"/>
    </row>
    <row r="336" spans="1:60" outlineLevel="1" x14ac:dyDescent="0.25">
      <c r="A336" s="224"/>
      <c r="B336" s="225"/>
      <c r="C336" s="260" t="s">
        <v>239</v>
      </c>
      <c r="D336" s="229"/>
      <c r="E336" s="230">
        <v>-5.8</v>
      </c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27"/>
      <c r="V336" s="227"/>
      <c r="W336" s="227"/>
      <c r="X336" s="207"/>
      <c r="Y336" s="207"/>
      <c r="Z336" s="207"/>
      <c r="AA336" s="207"/>
      <c r="AB336" s="207"/>
      <c r="AC336" s="207"/>
      <c r="AD336" s="207"/>
      <c r="AE336" s="207"/>
      <c r="AF336" s="207"/>
      <c r="AG336" s="207" t="s">
        <v>153</v>
      </c>
      <c r="AH336" s="207">
        <v>0</v>
      </c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7"/>
      <c r="BA336" s="207"/>
      <c r="BB336" s="207"/>
      <c r="BC336" s="207"/>
      <c r="BD336" s="207"/>
      <c r="BE336" s="207"/>
      <c r="BF336" s="207"/>
      <c r="BG336" s="207"/>
      <c r="BH336" s="207"/>
    </row>
    <row r="337" spans="1:60" outlineLevel="1" x14ac:dyDescent="0.25">
      <c r="A337" s="224"/>
      <c r="B337" s="225"/>
      <c r="C337" s="260" t="s">
        <v>240</v>
      </c>
      <c r="D337" s="229"/>
      <c r="E337" s="230">
        <v>-24.639999999999997</v>
      </c>
      <c r="F337" s="227"/>
      <c r="G337" s="227"/>
      <c r="H337" s="227"/>
      <c r="I337" s="227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07"/>
      <c r="Y337" s="207"/>
      <c r="Z337" s="207"/>
      <c r="AA337" s="207"/>
      <c r="AB337" s="207"/>
      <c r="AC337" s="207"/>
      <c r="AD337" s="207"/>
      <c r="AE337" s="207"/>
      <c r="AF337" s="207"/>
      <c r="AG337" s="207" t="s">
        <v>153</v>
      </c>
      <c r="AH337" s="207">
        <v>0</v>
      </c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7"/>
      <c r="BA337" s="207"/>
      <c r="BB337" s="207"/>
      <c r="BC337" s="207"/>
      <c r="BD337" s="207"/>
      <c r="BE337" s="207"/>
      <c r="BF337" s="207"/>
      <c r="BG337" s="207"/>
      <c r="BH337" s="207"/>
    </row>
    <row r="338" spans="1:60" outlineLevel="1" x14ac:dyDescent="0.25">
      <c r="A338" s="224"/>
      <c r="B338" s="225"/>
      <c r="C338" s="260" t="s">
        <v>241</v>
      </c>
      <c r="D338" s="229"/>
      <c r="E338" s="230">
        <v>-15.84</v>
      </c>
      <c r="F338" s="227"/>
      <c r="G338" s="227"/>
      <c r="H338" s="227"/>
      <c r="I338" s="227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07"/>
      <c r="Y338" s="207"/>
      <c r="Z338" s="207"/>
      <c r="AA338" s="207"/>
      <c r="AB338" s="207"/>
      <c r="AC338" s="207"/>
      <c r="AD338" s="207"/>
      <c r="AE338" s="207"/>
      <c r="AF338" s="207"/>
      <c r="AG338" s="207" t="s">
        <v>153</v>
      </c>
      <c r="AH338" s="207">
        <v>0</v>
      </c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07"/>
      <c r="BC338" s="207"/>
      <c r="BD338" s="207"/>
      <c r="BE338" s="207"/>
      <c r="BF338" s="207"/>
      <c r="BG338" s="207"/>
      <c r="BH338" s="207"/>
    </row>
    <row r="339" spans="1:60" outlineLevel="1" x14ac:dyDescent="0.25">
      <c r="A339" s="242">
        <v>101</v>
      </c>
      <c r="B339" s="243" t="s">
        <v>527</v>
      </c>
      <c r="C339" s="259" t="s">
        <v>528</v>
      </c>
      <c r="D339" s="244" t="s">
        <v>526</v>
      </c>
      <c r="E339" s="245">
        <v>263.48</v>
      </c>
      <c r="F339" s="246"/>
      <c r="G339" s="247">
        <f>ROUND(E339*F339,2)</f>
        <v>0</v>
      </c>
      <c r="H339" s="228"/>
      <c r="I339" s="227">
        <f>ROUND(E339*H339,2)</f>
        <v>0</v>
      </c>
      <c r="J339" s="228"/>
      <c r="K339" s="227">
        <f>ROUND(E339*J339,2)</f>
        <v>0</v>
      </c>
      <c r="L339" s="227">
        <v>15</v>
      </c>
      <c r="M339" s="227">
        <f>G339*(1+L339/100)</f>
        <v>0</v>
      </c>
      <c r="N339" s="227">
        <v>0</v>
      </c>
      <c r="O339" s="227">
        <f>ROUND(E339*N339,2)</f>
        <v>0</v>
      </c>
      <c r="P339" s="227">
        <v>0</v>
      </c>
      <c r="Q339" s="227">
        <f>ROUND(E339*P339,2)</f>
        <v>0</v>
      </c>
      <c r="R339" s="227"/>
      <c r="S339" s="227" t="s">
        <v>186</v>
      </c>
      <c r="T339" s="227" t="s">
        <v>326</v>
      </c>
      <c r="U339" s="227">
        <v>0</v>
      </c>
      <c r="V339" s="227">
        <f>ROUND(E339*U339,2)</f>
        <v>0</v>
      </c>
      <c r="W339" s="22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 t="s">
        <v>327</v>
      </c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</row>
    <row r="340" spans="1:60" outlineLevel="1" x14ac:dyDescent="0.25">
      <c r="A340" s="224"/>
      <c r="B340" s="225"/>
      <c r="C340" s="260" t="s">
        <v>529</v>
      </c>
      <c r="D340" s="229"/>
      <c r="E340" s="230">
        <v>263.48</v>
      </c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27"/>
      <c r="V340" s="227"/>
      <c r="W340" s="22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 t="s">
        <v>153</v>
      </c>
      <c r="AH340" s="207">
        <v>0</v>
      </c>
      <c r="AI340" s="207"/>
      <c r="AJ340" s="207"/>
      <c r="AK340" s="207"/>
      <c r="AL340" s="207"/>
      <c r="AM340" s="207"/>
      <c r="AN340" s="207"/>
      <c r="AO340" s="207"/>
      <c r="AP340" s="207"/>
      <c r="AQ340" s="207"/>
      <c r="AR340" s="207"/>
      <c r="AS340" s="207"/>
      <c r="AT340" s="207"/>
      <c r="AU340" s="207"/>
      <c r="AV340" s="207"/>
      <c r="AW340" s="207"/>
      <c r="AX340" s="207"/>
      <c r="AY340" s="207"/>
      <c r="AZ340" s="207"/>
      <c r="BA340" s="207"/>
      <c r="BB340" s="207"/>
      <c r="BC340" s="207"/>
      <c r="BD340" s="207"/>
      <c r="BE340" s="207"/>
      <c r="BF340" s="207"/>
      <c r="BG340" s="207"/>
      <c r="BH340" s="207"/>
    </row>
    <row r="341" spans="1:60" outlineLevel="1" x14ac:dyDescent="0.25">
      <c r="A341" s="242">
        <v>102</v>
      </c>
      <c r="B341" s="243" t="s">
        <v>505</v>
      </c>
      <c r="C341" s="259" t="s">
        <v>530</v>
      </c>
      <c r="D341" s="244" t="s">
        <v>526</v>
      </c>
      <c r="E341" s="245">
        <v>1636</v>
      </c>
      <c r="F341" s="246"/>
      <c r="G341" s="247">
        <f>ROUND(E341*F341,2)</f>
        <v>0</v>
      </c>
      <c r="H341" s="228"/>
      <c r="I341" s="227">
        <f>ROUND(E341*H341,2)</f>
        <v>0</v>
      </c>
      <c r="J341" s="228"/>
      <c r="K341" s="227">
        <f>ROUND(E341*J341,2)</f>
        <v>0</v>
      </c>
      <c r="L341" s="227">
        <v>15</v>
      </c>
      <c r="M341" s="227">
        <f>G341*(1+L341/100)</f>
        <v>0</v>
      </c>
      <c r="N341" s="227">
        <v>0</v>
      </c>
      <c r="O341" s="227">
        <f>ROUND(E341*N341,2)</f>
        <v>0</v>
      </c>
      <c r="P341" s="227">
        <v>0</v>
      </c>
      <c r="Q341" s="227">
        <f>ROUND(E341*P341,2)</f>
        <v>0</v>
      </c>
      <c r="R341" s="227"/>
      <c r="S341" s="227" t="s">
        <v>186</v>
      </c>
      <c r="T341" s="227" t="s">
        <v>326</v>
      </c>
      <c r="U341" s="227">
        <v>0</v>
      </c>
      <c r="V341" s="227">
        <f>ROUND(E341*U341,2)</f>
        <v>0</v>
      </c>
      <c r="W341" s="227"/>
      <c r="X341" s="207"/>
      <c r="Y341" s="207"/>
      <c r="Z341" s="207"/>
      <c r="AA341" s="207"/>
      <c r="AB341" s="207"/>
      <c r="AC341" s="207"/>
      <c r="AD341" s="207"/>
      <c r="AE341" s="207"/>
      <c r="AF341" s="207"/>
      <c r="AG341" s="207" t="s">
        <v>327</v>
      </c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7"/>
      <c r="BA341" s="207"/>
      <c r="BB341" s="207"/>
      <c r="BC341" s="207"/>
      <c r="BD341" s="207"/>
      <c r="BE341" s="207"/>
      <c r="BF341" s="207"/>
      <c r="BG341" s="207"/>
      <c r="BH341" s="207"/>
    </row>
    <row r="342" spans="1:60" outlineLevel="1" x14ac:dyDescent="0.25">
      <c r="A342" s="224"/>
      <c r="B342" s="225"/>
      <c r="C342" s="260" t="s">
        <v>531</v>
      </c>
      <c r="D342" s="229"/>
      <c r="E342" s="230">
        <v>1430.8000000000002</v>
      </c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 t="s">
        <v>153</v>
      </c>
      <c r="AH342" s="207">
        <v>0</v>
      </c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07"/>
      <c r="BB342" s="207"/>
      <c r="BC342" s="207"/>
      <c r="BD342" s="207"/>
      <c r="BE342" s="207"/>
      <c r="BF342" s="207"/>
      <c r="BG342" s="207"/>
      <c r="BH342" s="207"/>
    </row>
    <row r="343" spans="1:60" outlineLevel="1" x14ac:dyDescent="0.25">
      <c r="A343" s="224"/>
      <c r="B343" s="225"/>
      <c r="C343" s="260" t="s">
        <v>532</v>
      </c>
      <c r="D343" s="229"/>
      <c r="E343" s="230">
        <v>109.2</v>
      </c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 t="s">
        <v>153</v>
      </c>
      <c r="AH343" s="207">
        <v>0</v>
      </c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</row>
    <row r="344" spans="1:60" outlineLevel="1" x14ac:dyDescent="0.25">
      <c r="A344" s="224"/>
      <c r="B344" s="225"/>
      <c r="C344" s="260" t="s">
        <v>533</v>
      </c>
      <c r="D344" s="229"/>
      <c r="E344" s="230">
        <v>96</v>
      </c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227"/>
      <c r="U344" s="227"/>
      <c r="V344" s="227"/>
      <c r="W344" s="22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 t="s">
        <v>153</v>
      </c>
      <c r="AH344" s="207">
        <v>0</v>
      </c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</row>
    <row r="345" spans="1:60" outlineLevel="1" x14ac:dyDescent="0.25">
      <c r="A345" s="224">
        <v>103</v>
      </c>
      <c r="B345" s="225" t="s">
        <v>534</v>
      </c>
      <c r="C345" s="264" t="s">
        <v>535</v>
      </c>
      <c r="D345" s="226" t="s">
        <v>0</v>
      </c>
      <c r="E345" s="256"/>
      <c r="F345" s="228"/>
      <c r="G345" s="227">
        <f>ROUND(E345*F345,2)</f>
        <v>0</v>
      </c>
      <c r="H345" s="228"/>
      <c r="I345" s="227">
        <f>ROUND(E345*H345,2)</f>
        <v>0</v>
      </c>
      <c r="J345" s="228"/>
      <c r="K345" s="227">
        <f>ROUND(E345*J345,2)</f>
        <v>0</v>
      </c>
      <c r="L345" s="227">
        <v>15</v>
      </c>
      <c r="M345" s="227">
        <f>G345*(1+L345/100)</f>
        <v>0</v>
      </c>
      <c r="N345" s="227">
        <v>0</v>
      </c>
      <c r="O345" s="227">
        <f>ROUND(E345*N345,2)</f>
        <v>0</v>
      </c>
      <c r="P345" s="227">
        <v>0</v>
      </c>
      <c r="Q345" s="227">
        <f>ROUND(E345*P345,2)</f>
        <v>0</v>
      </c>
      <c r="R345" s="227"/>
      <c r="S345" s="227" t="s">
        <v>150</v>
      </c>
      <c r="T345" s="227" t="s">
        <v>150</v>
      </c>
      <c r="U345" s="227">
        <v>0</v>
      </c>
      <c r="V345" s="227">
        <f>ROUND(E345*U345,2)</f>
        <v>0</v>
      </c>
      <c r="W345" s="22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 t="s">
        <v>365</v>
      </c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7"/>
      <c r="BA345" s="207"/>
      <c r="BB345" s="207"/>
      <c r="BC345" s="207"/>
      <c r="BD345" s="207"/>
      <c r="BE345" s="207"/>
      <c r="BF345" s="207"/>
      <c r="BG345" s="207"/>
      <c r="BH345" s="207"/>
    </row>
    <row r="346" spans="1:60" ht="13" x14ac:dyDescent="0.25">
      <c r="A346" s="232" t="s">
        <v>145</v>
      </c>
      <c r="B346" s="233" t="s">
        <v>103</v>
      </c>
      <c r="C346" s="258" t="s">
        <v>104</v>
      </c>
      <c r="D346" s="234"/>
      <c r="E346" s="235"/>
      <c r="F346" s="236"/>
      <c r="G346" s="237">
        <f>SUMIF(AG347:AG359,"&lt;&gt;NOR",G347:G359)</f>
        <v>0</v>
      </c>
      <c r="H346" s="231"/>
      <c r="I346" s="231">
        <f>SUM(I347:I359)</f>
        <v>0</v>
      </c>
      <c r="J346" s="231"/>
      <c r="K346" s="231">
        <f>SUM(K347:K359)</f>
        <v>0</v>
      </c>
      <c r="L346" s="231"/>
      <c r="M346" s="231">
        <f>SUM(M347:M359)</f>
        <v>0</v>
      </c>
      <c r="N346" s="231"/>
      <c r="O346" s="231">
        <f>SUM(O347:O359)</f>
        <v>1.55</v>
      </c>
      <c r="P346" s="231"/>
      <c r="Q346" s="231">
        <f>SUM(Q347:Q359)</f>
        <v>0</v>
      </c>
      <c r="R346" s="231"/>
      <c r="S346" s="231"/>
      <c r="T346" s="231"/>
      <c r="U346" s="231"/>
      <c r="V346" s="231">
        <f>SUM(V347:V359)</f>
        <v>102.98</v>
      </c>
      <c r="W346" s="231"/>
      <c r="AG346" t="s">
        <v>146</v>
      </c>
    </row>
    <row r="347" spans="1:60" outlineLevel="1" x14ac:dyDescent="0.25">
      <c r="A347" s="242">
        <v>104</v>
      </c>
      <c r="B347" s="243" t="s">
        <v>536</v>
      </c>
      <c r="C347" s="259" t="s">
        <v>537</v>
      </c>
      <c r="D347" s="244" t="s">
        <v>149</v>
      </c>
      <c r="E347" s="245">
        <v>54</v>
      </c>
      <c r="F347" s="246"/>
      <c r="G347" s="247">
        <f>ROUND(E347*F347,2)</f>
        <v>0</v>
      </c>
      <c r="H347" s="228"/>
      <c r="I347" s="227">
        <f>ROUND(E347*H347,2)</f>
        <v>0</v>
      </c>
      <c r="J347" s="228"/>
      <c r="K347" s="227">
        <f>ROUND(E347*J347,2)</f>
        <v>0</v>
      </c>
      <c r="L347" s="227">
        <v>15</v>
      </c>
      <c r="M347" s="227">
        <f>G347*(1+L347/100)</f>
        <v>0</v>
      </c>
      <c r="N347" s="227">
        <v>2.1000000000000001E-4</v>
      </c>
      <c r="O347" s="227">
        <f>ROUND(E347*N347,2)</f>
        <v>0.01</v>
      </c>
      <c r="P347" s="227">
        <v>0</v>
      </c>
      <c r="Q347" s="227">
        <f>ROUND(E347*P347,2)</f>
        <v>0</v>
      </c>
      <c r="R347" s="227"/>
      <c r="S347" s="227" t="s">
        <v>150</v>
      </c>
      <c r="T347" s="227" t="s">
        <v>150</v>
      </c>
      <c r="U347" s="227">
        <v>0.05</v>
      </c>
      <c r="V347" s="227">
        <f>ROUND(E347*U347,2)</f>
        <v>2.7</v>
      </c>
      <c r="W347" s="227"/>
      <c r="X347" s="207"/>
      <c r="Y347" s="207"/>
      <c r="Z347" s="207"/>
      <c r="AA347" s="207"/>
      <c r="AB347" s="207"/>
      <c r="AC347" s="207"/>
      <c r="AD347" s="207"/>
      <c r="AE347" s="207"/>
      <c r="AF347" s="207"/>
      <c r="AG347" s="207" t="s">
        <v>163</v>
      </c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7"/>
      <c r="BA347" s="207"/>
      <c r="BB347" s="207"/>
      <c r="BC347" s="207"/>
      <c r="BD347" s="207"/>
      <c r="BE347" s="207"/>
      <c r="BF347" s="207"/>
      <c r="BG347" s="207"/>
      <c r="BH347" s="207"/>
    </row>
    <row r="348" spans="1:60" outlineLevel="1" x14ac:dyDescent="0.25">
      <c r="A348" s="224"/>
      <c r="B348" s="225"/>
      <c r="C348" s="260" t="s">
        <v>538</v>
      </c>
      <c r="D348" s="229"/>
      <c r="E348" s="230">
        <v>54</v>
      </c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 t="s">
        <v>153</v>
      </c>
      <c r="AH348" s="207">
        <v>5</v>
      </c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</row>
    <row r="349" spans="1:60" outlineLevel="1" x14ac:dyDescent="0.25">
      <c r="A349" s="242">
        <v>105</v>
      </c>
      <c r="B349" s="243" t="s">
        <v>539</v>
      </c>
      <c r="C349" s="259" t="s">
        <v>540</v>
      </c>
      <c r="D349" s="244" t="s">
        <v>304</v>
      </c>
      <c r="E349" s="245">
        <v>103.2</v>
      </c>
      <c r="F349" s="246"/>
      <c r="G349" s="247">
        <f>ROUND(E349*F349,2)</f>
        <v>0</v>
      </c>
      <c r="H349" s="228"/>
      <c r="I349" s="227">
        <f>ROUND(E349*H349,2)</f>
        <v>0</v>
      </c>
      <c r="J349" s="228"/>
      <c r="K349" s="227">
        <f>ROUND(E349*J349,2)</f>
        <v>0</v>
      </c>
      <c r="L349" s="227">
        <v>15</v>
      </c>
      <c r="M349" s="227">
        <f>G349*(1+L349/100)</f>
        <v>0</v>
      </c>
      <c r="N349" s="227">
        <v>3.2000000000000003E-4</v>
      </c>
      <c r="O349" s="227">
        <f>ROUND(E349*N349,2)</f>
        <v>0.03</v>
      </c>
      <c r="P349" s="227">
        <v>0</v>
      </c>
      <c r="Q349" s="227">
        <f>ROUND(E349*P349,2)</f>
        <v>0</v>
      </c>
      <c r="R349" s="227"/>
      <c r="S349" s="227" t="s">
        <v>150</v>
      </c>
      <c r="T349" s="227" t="s">
        <v>150</v>
      </c>
      <c r="U349" s="227">
        <v>0.23600000000000002</v>
      </c>
      <c r="V349" s="227">
        <f>ROUND(E349*U349,2)</f>
        <v>24.36</v>
      </c>
      <c r="W349" s="227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 t="s">
        <v>163</v>
      </c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7"/>
      <c r="BA349" s="207"/>
      <c r="BB349" s="207"/>
      <c r="BC349" s="207"/>
      <c r="BD349" s="207"/>
      <c r="BE349" s="207"/>
      <c r="BF349" s="207"/>
      <c r="BG349" s="207"/>
      <c r="BH349" s="207"/>
    </row>
    <row r="350" spans="1:60" outlineLevel="1" x14ac:dyDescent="0.25">
      <c r="A350" s="224"/>
      <c r="B350" s="225"/>
      <c r="C350" s="260" t="s">
        <v>541</v>
      </c>
      <c r="D350" s="229"/>
      <c r="E350" s="230">
        <v>103.2</v>
      </c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07"/>
      <c r="Y350" s="207"/>
      <c r="Z350" s="207"/>
      <c r="AA350" s="207"/>
      <c r="AB350" s="207"/>
      <c r="AC350" s="207"/>
      <c r="AD350" s="207"/>
      <c r="AE350" s="207"/>
      <c r="AF350" s="207"/>
      <c r="AG350" s="207" t="s">
        <v>153</v>
      </c>
      <c r="AH350" s="207">
        <v>0</v>
      </c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7"/>
      <c r="BD350" s="207"/>
      <c r="BE350" s="207"/>
      <c r="BF350" s="207"/>
      <c r="BG350" s="207"/>
      <c r="BH350" s="207"/>
    </row>
    <row r="351" spans="1:60" outlineLevel="1" x14ac:dyDescent="0.25">
      <c r="A351" s="242">
        <v>106</v>
      </c>
      <c r="B351" s="243" t="s">
        <v>542</v>
      </c>
      <c r="C351" s="259" t="s">
        <v>543</v>
      </c>
      <c r="D351" s="244" t="s">
        <v>304</v>
      </c>
      <c r="E351" s="245">
        <v>103.2</v>
      </c>
      <c r="F351" s="246"/>
      <c r="G351" s="247">
        <f>ROUND(E351*F351,2)</f>
        <v>0</v>
      </c>
      <c r="H351" s="228"/>
      <c r="I351" s="227">
        <f>ROUND(E351*H351,2)</f>
        <v>0</v>
      </c>
      <c r="J351" s="228"/>
      <c r="K351" s="227">
        <f>ROUND(E351*J351,2)</f>
        <v>0</v>
      </c>
      <c r="L351" s="227">
        <v>15</v>
      </c>
      <c r="M351" s="227">
        <f>G351*(1+L351/100)</f>
        <v>0</v>
      </c>
      <c r="N351" s="227">
        <v>0</v>
      </c>
      <c r="O351" s="227">
        <f>ROUND(E351*N351,2)</f>
        <v>0</v>
      </c>
      <c r="P351" s="227">
        <v>0</v>
      </c>
      <c r="Q351" s="227">
        <f>ROUND(E351*P351,2)</f>
        <v>0</v>
      </c>
      <c r="R351" s="227"/>
      <c r="S351" s="227" t="s">
        <v>150</v>
      </c>
      <c r="T351" s="227" t="s">
        <v>150</v>
      </c>
      <c r="U351" s="227">
        <v>0.15400000000000003</v>
      </c>
      <c r="V351" s="227">
        <f>ROUND(E351*U351,2)</f>
        <v>15.89</v>
      </c>
      <c r="W351" s="227"/>
      <c r="X351" s="207"/>
      <c r="Y351" s="207"/>
      <c r="Z351" s="207"/>
      <c r="AA351" s="207"/>
      <c r="AB351" s="207"/>
      <c r="AC351" s="207"/>
      <c r="AD351" s="207"/>
      <c r="AE351" s="207"/>
      <c r="AF351" s="207"/>
      <c r="AG351" s="207" t="s">
        <v>163</v>
      </c>
      <c r="AH351" s="207"/>
      <c r="AI351" s="207"/>
      <c r="AJ351" s="207"/>
      <c r="AK351" s="207"/>
      <c r="AL351" s="207"/>
      <c r="AM351" s="207"/>
      <c r="AN351" s="207"/>
      <c r="AO351" s="207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07"/>
      <c r="BC351" s="207"/>
      <c r="BD351" s="207"/>
      <c r="BE351" s="207"/>
      <c r="BF351" s="207"/>
      <c r="BG351" s="207"/>
      <c r="BH351" s="207"/>
    </row>
    <row r="352" spans="1:60" outlineLevel="1" x14ac:dyDescent="0.25">
      <c r="A352" s="224"/>
      <c r="B352" s="225"/>
      <c r="C352" s="260" t="s">
        <v>544</v>
      </c>
      <c r="D352" s="229"/>
      <c r="E352" s="230">
        <v>103.2</v>
      </c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27"/>
      <c r="V352" s="227"/>
      <c r="W352" s="22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 t="s">
        <v>153</v>
      </c>
      <c r="AH352" s="207">
        <v>5</v>
      </c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</row>
    <row r="353" spans="1:60" outlineLevel="1" x14ac:dyDescent="0.25">
      <c r="A353" s="242">
        <v>107</v>
      </c>
      <c r="B353" s="243" t="s">
        <v>545</v>
      </c>
      <c r="C353" s="259" t="s">
        <v>546</v>
      </c>
      <c r="D353" s="244" t="s">
        <v>149</v>
      </c>
      <c r="E353" s="245">
        <v>54</v>
      </c>
      <c r="F353" s="246"/>
      <c r="G353" s="247">
        <f>ROUND(E353*F353,2)</f>
        <v>0</v>
      </c>
      <c r="H353" s="228"/>
      <c r="I353" s="227">
        <f>ROUND(E353*H353,2)</f>
        <v>0</v>
      </c>
      <c r="J353" s="228"/>
      <c r="K353" s="227">
        <f>ROUND(E353*J353,2)</f>
        <v>0</v>
      </c>
      <c r="L353" s="227">
        <v>15</v>
      </c>
      <c r="M353" s="227">
        <f>G353*(1+L353/100)</f>
        <v>0</v>
      </c>
      <c r="N353" s="227">
        <v>5.0400000000000002E-3</v>
      </c>
      <c r="O353" s="227">
        <f>ROUND(E353*N353,2)</f>
        <v>0.27</v>
      </c>
      <c r="P353" s="227">
        <v>0</v>
      </c>
      <c r="Q353" s="227">
        <f>ROUND(E353*P353,2)</f>
        <v>0</v>
      </c>
      <c r="R353" s="227"/>
      <c r="S353" s="227" t="s">
        <v>150</v>
      </c>
      <c r="T353" s="227" t="s">
        <v>150</v>
      </c>
      <c r="U353" s="227">
        <v>0.97800000000000009</v>
      </c>
      <c r="V353" s="227">
        <f>ROUND(E353*U353,2)</f>
        <v>52.81</v>
      </c>
      <c r="W353" s="227"/>
      <c r="X353" s="207"/>
      <c r="Y353" s="207"/>
      <c r="Z353" s="207"/>
      <c r="AA353" s="207"/>
      <c r="AB353" s="207"/>
      <c r="AC353" s="207"/>
      <c r="AD353" s="207"/>
      <c r="AE353" s="207"/>
      <c r="AF353" s="207"/>
      <c r="AG353" s="207" t="s">
        <v>163</v>
      </c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7"/>
      <c r="AU353" s="207"/>
      <c r="AV353" s="207"/>
      <c r="AW353" s="207"/>
      <c r="AX353" s="207"/>
      <c r="AY353" s="207"/>
      <c r="AZ353" s="207"/>
      <c r="BA353" s="207"/>
      <c r="BB353" s="207"/>
      <c r="BC353" s="207"/>
      <c r="BD353" s="207"/>
      <c r="BE353" s="207"/>
      <c r="BF353" s="207"/>
      <c r="BG353" s="207"/>
      <c r="BH353" s="207"/>
    </row>
    <row r="354" spans="1:60" outlineLevel="1" x14ac:dyDescent="0.25">
      <c r="A354" s="224"/>
      <c r="B354" s="225"/>
      <c r="C354" s="260" t="s">
        <v>276</v>
      </c>
      <c r="D354" s="229"/>
      <c r="E354" s="230">
        <v>54</v>
      </c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07"/>
      <c r="Y354" s="207"/>
      <c r="Z354" s="207"/>
      <c r="AA354" s="207"/>
      <c r="AB354" s="207"/>
      <c r="AC354" s="207"/>
      <c r="AD354" s="207"/>
      <c r="AE354" s="207"/>
      <c r="AF354" s="207"/>
      <c r="AG354" s="207" t="s">
        <v>153</v>
      </c>
      <c r="AH354" s="207">
        <v>0</v>
      </c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7"/>
      <c r="AU354" s="207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</row>
    <row r="355" spans="1:60" outlineLevel="1" x14ac:dyDescent="0.25">
      <c r="A355" s="242">
        <v>108</v>
      </c>
      <c r="B355" s="243" t="s">
        <v>547</v>
      </c>
      <c r="C355" s="259" t="s">
        <v>548</v>
      </c>
      <c r="D355" s="244" t="s">
        <v>304</v>
      </c>
      <c r="E355" s="245">
        <v>103.2</v>
      </c>
      <c r="F355" s="246"/>
      <c r="G355" s="247">
        <f>ROUND(E355*F355,2)</f>
        <v>0</v>
      </c>
      <c r="H355" s="228"/>
      <c r="I355" s="227">
        <f>ROUND(E355*H355,2)</f>
        <v>0</v>
      </c>
      <c r="J355" s="228"/>
      <c r="K355" s="227">
        <f>ROUND(E355*J355,2)</f>
        <v>0</v>
      </c>
      <c r="L355" s="227">
        <v>15</v>
      </c>
      <c r="M355" s="227">
        <f>G355*(1+L355/100)</f>
        <v>0</v>
      </c>
      <c r="N355" s="227">
        <v>4.0000000000000003E-5</v>
      </c>
      <c r="O355" s="227">
        <f>ROUND(E355*N355,2)</f>
        <v>0</v>
      </c>
      <c r="P355" s="227">
        <v>0</v>
      </c>
      <c r="Q355" s="227">
        <f>ROUND(E355*P355,2)</f>
        <v>0</v>
      </c>
      <c r="R355" s="227"/>
      <c r="S355" s="227" t="s">
        <v>150</v>
      </c>
      <c r="T355" s="227" t="s">
        <v>150</v>
      </c>
      <c r="U355" s="227">
        <v>7.0000000000000007E-2</v>
      </c>
      <c r="V355" s="227">
        <f>ROUND(E355*U355,2)</f>
        <v>7.22</v>
      </c>
      <c r="W355" s="22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 t="s">
        <v>163</v>
      </c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</row>
    <row r="356" spans="1:60" outlineLevel="1" x14ac:dyDescent="0.25">
      <c r="A356" s="224"/>
      <c r="B356" s="225"/>
      <c r="C356" s="260" t="s">
        <v>544</v>
      </c>
      <c r="D356" s="229"/>
      <c r="E356" s="230">
        <v>103.2</v>
      </c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227"/>
      <c r="Q356" s="227"/>
      <c r="R356" s="227"/>
      <c r="S356" s="227"/>
      <c r="T356" s="227"/>
      <c r="U356" s="227"/>
      <c r="V356" s="227"/>
      <c r="W356" s="22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 t="s">
        <v>153</v>
      </c>
      <c r="AH356" s="207">
        <v>5</v>
      </c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7"/>
      <c r="AT356" s="207"/>
      <c r="AU356" s="207"/>
      <c r="AV356" s="207"/>
      <c r="AW356" s="207"/>
      <c r="AX356" s="207"/>
      <c r="AY356" s="207"/>
      <c r="AZ356" s="207"/>
      <c r="BA356" s="207"/>
      <c r="BB356" s="207"/>
      <c r="BC356" s="207"/>
      <c r="BD356" s="207"/>
      <c r="BE356" s="207"/>
      <c r="BF356" s="207"/>
      <c r="BG356" s="207"/>
      <c r="BH356" s="207"/>
    </row>
    <row r="357" spans="1:60" outlineLevel="1" x14ac:dyDescent="0.25">
      <c r="A357" s="242">
        <v>109</v>
      </c>
      <c r="B357" s="243" t="s">
        <v>549</v>
      </c>
      <c r="C357" s="259" t="s">
        <v>550</v>
      </c>
      <c r="D357" s="244" t="s">
        <v>149</v>
      </c>
      <c r="E357" s="245">
        <v>64.800000000000011</v>
      </c>
      <c r="F357" s="246"/>
      <c r="G357" s="247">
        <f>ROUND(E357*F357,2)</f>
        <v>0</v>
      </c>
      <c r="H357" s="228"/>
      <c r="I357" s="227">
        <f>ROUND(E357*H357,2)</f>
        <v>0</v>
      </c>
      <c r="J357" s="228"/>
      <c r="K357" s="227">
        <f>ROUND(E357*J357,2)</f>
        <v>0</v>
      </c>
      <c r="L357" s="227">
        <v>15</v>
      </c>
      <c r="M357" s="227">
        <f>G357*(1+L357/100)</f>
        <v>0</v>
      </c>
      <c r="N357" s="227">
        <v>1.9200000000000002E-2</v>
      </c>
      <c r="O357" s="227">
        <f>ROUND(E357*N357,2)</f>
        <v>1.24</v>
      </c>
      <c r="P357" s="227">
        <v>0</v>
      </c>
      <c r="Q357" s="227">
        <f>ROUND(E357*P357,2)</f>
        <v>0</v>
      </c>
      <c r="R357" s="227" t="s">
        <v>409</v>
      </c>
      <c r="S357" s="227" t="s">
        <v>150</v>
      </c>
      <c r="T357" s="227" t="s">
        <v>150</v>
      </c>
      <c r="U357" s="227">
        <v>0</v>
      </c>
      <c r="V357" s="227">
        <f>ROUND(E357*U357,2)</f>
        <v>0</v>
      </c>
      <c r="W357" s="22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 t="s">
        <v>327</v>
      </c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</row>
    <row r="358" spans="1:60" outlineLevel="1" x14ac:dyDescent="0.25">
      <c r="A358" s="224"/>
      <c r="B358" s="225"/>
      <c r="C358" s="260" t="s">
        <v>551</v>
      </c>
      <c r="D358" s="229"/>
      <c r="E358" s="230">
        <v>64.800000000000011</v>
      </c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 t="s">
        <v>153</v>
      </c>
      <c r="AH358" s="207">
        <v>5</v>
      </c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7"/>
      <c r="BD358" s="207"/>
      <c r="BE358" s="207"/>
      <c r="BF358" s="207"/>
      <c r="BG358" s="207"/>
      <c r="BH358" s="207"/>
    </row>
    <row r="359" spans="1:60" outlineLevel="1" x14ac:dyDescent="0.25">
      <c r="A359" s="224">
        <v>110</v>
      </c>
      <c r="B359" s="225" t="s">
        <v>552</v>
      </c>
      <c r="C359" s="264" t="s">
        <v>553</v>
      </c>
      <c r="D359" s="226" t="s">
        <v>0</v>
      </c>
      <c r="E359" s="256"/>
      <c r="F359" s="228"/>
      <c r="G359" s="227">
        <f>ROUND(E359*F359,2)</f>
        <v>0</v>
      </c>
      <c r="H359" s="228"/>
      <c r="I359" s="227">
        <f>ROUND(E359*H359,2)</f>
        <v>0</v>
      </c>
      <c r="J359" s="228"/>
      <c r="K359" s="227">
        <f>ROUND(E359*J359,2)</f>
        <v>0</v>
      </c>
      <c r="L359" s="227">
        <v>15</v>
      </c>
      <c r="M359" s="227">
        <f>G359*(1+L359/100)</f>
        <v>0</v>
      </c>
      <c r="N359" s="227">
        <v>0</v>
      </c>
      <c r="O359" s="227">
        <f>ROUND(E359*N359,2)</f>
        <v>0</v>
      </c>
      <c r="P359" s="227">
        <v>0</v>
      </c>
      <c r="Q359" s="227">
        <f>ROUND(E359*P359,2)</f>
        <v>0</v>
      </c>
      <c r="R359" s="227"/>
      <c r="S359" s="227" t="s">
        <v>150</v>
      </c>
      <c r="T359" s="227" t="s">
        <v>150</v>
      </c>
      <c r="U359" s="227">
        <v>0</v>
      </c>
      <c r="V359" s="227">
        <f>ROUND(E359*U359,2)</f>
        <v>0</v>
      </c>
      <c r="W359" s="22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 t="s">
        <v>365</v>
      </c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</row>
    <row r="360" spans="1:60" ht="13" x14ac:dyDescent="0.25">
      <c r="A360" s="232" t="s">
        <v>145</v>
      </c>
      <c r="B360" s="233" t="s">
        <v>105</v>
      </c>
      <c r="C360" s="258" t="s">
        <v>106</v>
      </c>
      <c r="D360" s="234"/>
      <c r="E360" s="235"/>
      <c r="F360" s="236"/>
      <c r="G360" s="237">
        <f>SUMIF(AG361:AG369,"&lt;&gt;NOR",G361:G369)</f>
        <v>0</v>
      </c>
      <c r="H360" s="231"/>
      <c r="I360" s="231">
        <f>SUM(I361:I369)</f>
        <v>0</v>
      </c>
      <c r="J360" s="231"/>
      <c r="K360" s="231">
        <f>SUM(K361:K369)</f>
        <v>0</v>
      </c>
      <c r="L360" s="231"/>
      <c r="M360" s="231">
        <f>SUM(M361:M369)</f>
        <v>0</v>
      </c>
      <c r="N360" s="231"/>
      <c r="O360" s="231">
        <f>SUM(O361:O369)</f>
        <v>7.0000000000000007E-2</v>
      </c>
      <c r="P360" s="231"/>
      <c r="Q360" s="231">
        <f>SUM(Q361:Q369)</f>
        <v>0</v>
      </c>
      <c r="R360" s="231"/>
      <c r="S360" s="231"/>
      <c r="T360" s="231"/>
      <c r="U360" s="231"/>
      <c r="V360" s="231">
        <f>SUM(V361:V369)</f>
        <v>106.41999999999999</v>
      </c>
      <c r="W360" s="231"/>
      <c r="AG360" t="s">
        <v>146</v>
      </c>
    </row>
    <row r="361" spans="1:60" outlineLevel="1" x14ac:dyDescent="0.25">
      <c r="A361" s="242">
        <v>111</v>
      </c>
      <c r="B361" s="243" t="s">
        <v>554</v>
      </c>
      <c r="C361" s="259" t="s">
        <v>555</v>
      </c>
      <c r="D361" s="244" t="s">
        <v>149</v>
      </c>
      <c r="E361" s="245">
        <v>115.80000000000001</v>
      </c>
      <c r="F361" s="246"/>
      <c r="G361" s="247">
        <f>ROUND(E361*F361,2)</f>
        <v>0</v>
      </c>
      <c r="H361" s="228"/>
      <c r="I361" s="227">
        <f>ROUND(E361*H361,2)</f>
        <v>0</v>
      </c>
      <c r="J361" s="228"/>
      <c r="K361" s="227">
        <f>ROUND(E361*J361,2)</f>
        <v>0</v>
      </c>
      <c r="L361" s="227">
        <v>15</v>
      </c>
      <c r="M361" s="227">
        <f>G361*(1+L361/100)</f>
        <v>0</v>
      </c>
      <c r="N361" s="227">
        <v>1.0000000000000001E-5</v>
      </c>
      <c r="O361" s="227">
        <f>ROUND(E361*N361,2)</f>
        <v>0</v>
      </c>
      <c r="P361" s="227">
        <v>0</v>
      </c>
      <c r="Q361" s="227">
        <f>ROUND(E361*P361,2)</f>
        <v>0</v>
      </c>
      <c r="R361" s="227"/>
      <c r="S361" s="227" t="s">
        <v>150</v>
      </c>
      <c r="T361" s="227" t="s">
        <v>150</v>
      </c>
      <c r="U361" s="227">
        <v>7.2000000000000008E-2</v>
      </c>
      <c r="V361" s="227">
        <f>ROUND(E361*U361,2)</f>
        <v>8.34</v>
      </c>
      <c r="W361" s="227"/>
      <c r="X361" s="207"/>
      <c r="Y361" s="207"/>
      <c r="Z361" s="207"/>
      <c r="AA361" s="207"/>
      <c r="AB361" s="207"/>
      <c r="AC361" s="207"/>
      <c r="AD361" s="207"/>
      <c r="AE361" s="207"/>
      <c r="AF361" s="207"/>
      <c r="AG361" s="207" t="s">
        <v>163</v>
      </c>
      <c r="AH361" s="207"/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207"/>
      <c r="BC361" s="207"/>
      <c r="BD361" s="207"/>
      <c r="BE361" s="207"/>
      <c r="BF361" s="207"/>
      <c r="BG361" s="207"/>
      <c r="BH361" s="207"/>
    </row>
    <row r="362" spans="1:60" outlineLevel="1" x14ac:dyDescent="0.25">
      <c r="A362" s="224"/>
      <c r="B362" s="225"/>
      <c r="C362" s="260" t="s">
        <v>556</v>
      </c>
      <c r="D362" s="229"/>
      <c r="E362" s="230">
        <v>110.4</v>
      </c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07"/>
      <c r="Y362" s="207"/>
      <c r="Z362" s="207"/>
      <c r="AA362" s="207"/>
      <c r="AB362" s="207"/>
      <c r="AC362" s="207"/>
      <c r="AD362" s="207"/>
      <c r="AE362" s="207"/>
      <c r="AF362" s="207"/>
      <c r="AG362" s="207" t="s">
        <v>153</v>
      </c>
      <c r="AH362" s="207">
        <v>0</v>
      </c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207"/>
      <c r="BC362" s="207"/>
      <c r="BD362" s="207"/>
      <c r="BE362" s="207"/>
      <c r="BF362" s="207"/>
      <c r="BG362" s="207"/>
      <c r="BH362" s="207"/>
    </row>
    <row r="363" spans="1:60" outlineLevel="1" x14ac:dyDescent="0.25">
      <c r="A363" s="224"/>
      <c r="B363" s="225"/>
      <c r="C363" s="260" t="s">
        <v>557</v>
      </c>
      <c r="D363" s="229"/>
      <c r="E363" s="230">
        <v>5.4</v>
      </c>
      <c r="F363" s="227"/>
      <c r="G363" s="227"/>
      <c r="H363" s="227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 t="s">
        <v>153</v>
      </c>
      <c r="AH363" s="207">
        <v>0</v>
      </c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</row>
    <row r="364" spans="1:60" outlineLevel="1" x14ac:dyDescent="0.25">
      <c r="A364" s="242">
        <v>112</v>
      </c>
      <c r="B364" s="243" t="s">
        <v>558</v>
      </c>
      <c r="C364" s="259" t="s">
        <v>559</v>
      </c>
      <c r="D364" s="244" t="s">
        <v>149</v>
      </c>
      <c r="E364" s="245">
        <v>115.80000000000001</v>
      </c>
      <c r="F364" s="246"/>
      <c r="G364" s="247">
        <f>ROUND(E364*F364,2)</f>
        <v>0</v>
      </c>
      <c r="H364" s="228"/>
      <c r="I364" s="227">
        <f>ROUND(E364*H364,2)</f>
        <v>0</v>
      </c>
      <c r="J364" s="228"/>
      <c r="K364" s="227">
        <f>ROUND(E364*J364,2)</f>
        <v>0</v>
      </c>
      <c r="L364" s="227">
        <v>15</v>
      </c>
      <c r="M364" s="227">
        <f>G364*(1+L364/100)</f>
        <v>0</v>
      </c>
      <c r="N364" s="227">
        <v>1.5000000000000001E-4</v>
      </c>
      <c r="O364" s="227">
        <f>ROUND(E364*N364,2)</f>
        <v>0.02</v>
      </c>
      <c r="P364" s="227">
        <v>0</v>
      </c>
      <c r="Q364" s="227">
        <f>ROUND(E364*P364,2)</f>
        <v>0</v>
      </c>
      <c r="R364" s="227"/>
      <c r="S364" s="227" t="s">
        <v>150</v>
      </c>
      <c r="T364" s="227" t="s">
        <v>150</v>
      </c>
      <c r="U364" s="227">
        <v>0.22800000000000001</v>
      </c>
      <c r="V364" s="227">
        <f>ROUND(E364*U364,2)</f>
        <v>26.4</v>
      </c>
      <c r="W364" s="227"/>
      <c r="X364" s="207"/>
      <c r="Y364" s="207"/>
      <c r="Z364" s="207"/>
      <c r="AA364" s="207"/>
      <c r="AB364" s="207"/>
      <c r="AC364" s="207"/>
      <c r="AD364" s="207"/>
      <c r="AE364" s="207"/>
      <c r="AF364" s="207"/>
      <c r="AG364" s="207" t="s">
        <v>163</v>
      </c>
      <c r="AH364" s="207"/>
      <c r="AI364" s="207"/>
      <c r="AJ364" s="207"/>
      <c r="AK364" s="207"/>
      <c r="AL364" s="207"/>
      <c r="AM364" s="207"/>
      <c r="AN364" s="207"/>
      <c r="AO364" s="207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07"/>
      <c r="BC364" s="207"/>
      <c r="BD364" s="207"/>
      <c r="BE364" s="207"/>
      <c r="BF364" s="207"/>
      <c r="BG364" s="207"/>
      <c r="BH364" s="207"/>
    </row>
    <row r="365" spans="1:60" outlineLevel="1" x14ac:dyDescent="0.25">
      <c r="A365" s="224"/>
      <c r="B365" s="225"/>
      <c r="C365" s="260" t="s">
        <v>560</v>
      </c>
      <c r="D365" s="229"/>
      <c r="E365" s="230">
        <v>115.80000000000001</v>
      </c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07"/>
      <c r="Y365" s="207"/>
      <c r="Z365" s="207"/>
      <c r="AA365" s="207"/>
      <c r="AB365" s="207"/>
      <c r="AC365" s="207"/>
      <c r="AD365" s="207"/>
      <c r="AE365" s="207"/>
      <c r="AF365" s="207"/>
      <c r="AG365" s="207" t="s">
        <v>153</v>
      </c>
      <c r="AH365" s="207">
        <v>5</v>
      </c>
      <c r="AI365" s="207"/>
      <c r="AJ365" s="207"/>
      <c r="AK365" s="207"/>
      <c r="AL365" s="207"/>
      <c r="AM365" s="207"/>
      <c r="AN365" s="207"/>
      <c r="AO365" s="207"/>
      <c r="AP365" s="207"/>
      <c r="AQ365" s="207"/>
      <c r="AR365" s="207"/>
      <c r="AS365" s="207"/>
      <c r="AT365" s="207"/>
      <c r="AU365" s="207"/>
      <c r="AV365" s="207"/>
      <c r="AW365" s="207"/>
      <c r="AX365" s="207"/>
      <c r="AY365" s="207"/>
      <c r="AZ365" s="207"/>
      <c r="BA365" s="207"/>
      <c r="BB365" s="207"/>
      <c r="BC365" s="207"/>
      <c r="BD365" s="207"/>
      <c r="BE365" s="207"/>
      <c r="BF365" s="207"/>
      <c r="BG365" s="207"/>
      <c r="BH365" s="207"/>
    </row>
    <row r="366" spans="1:60" outlineLevel="1" x14ac:dyDescent="0.25">
      <c r="A366" s="242">
        <v>113</v>
      </c>
      <c r="B366" s="243" t="s">
        <v>561</v>
      </c>
      <c r="C366" s="259" t="s">
        <v>562</v>
      </c>
      <c r="D366" s="244" t="s">
        <v>149</v>
      </c>
      <c r="E366" s="245">
        <v>115.80000000000001</v>
      </c>
      <c r="F366" s="246"/>
      <c r="G366" s="247">
        <f>ROUND(E366*F366,2)</f>
        <v>0</v>
      </c>
      <c r="H366" s="228"/>
      <c r="I366" s="227">
        <f>ROUND(E366*H366,2)</f>
        <v>0</v>
      </c>
      <c r="J366" s="228"/>
      <c r="K366" s="227">
        <f>ROUND(E366*J366,2)</f>
        <v>0</v>
      </c>
      <c r="L366" s="227">
        <v>15</v>
      </c>
      <c r="M366" s="227">
        <f>G366*(1+L366/100)</f>
        <v>0</v>
      </c>
      <c r="N366" s="227">
        <v>2.8000000000000003E-4</v>
      </c>
      <c r="O366" s="227">
        <f>ROUND(E366*N366,2)</f>
        <v>0.03</v>
      </c>
      <c r="P366" s="227">
        <v>0</v>
      </c>
      <c r="Q366" s="227">
        <f>ROUND(E366*P366,2)</f>
        <v>0</v>
      </c>
      <c r="R366" s="227"/>
      <c r="S366" s="227" t="s">
        <v>150</v>
      </c>
      <c r="T366" s="227" t="s">
        <v>150</v>
      </c>
      <c r="U366" s="227">
        <v>0.30700000000000005</v>
      </c>
      <c r="V366" s="227">
        <f>ROUND(E366*U366,2)</f>
        <v>35.549999999999997</v>
      </c>
      <c r="W366" s="227"/>
      <c r="X366" s="207"/>
      <c r="Y366" s="207"/>
      <c r="Z366" s="207"/>
      <c r="AA366" s="207"/>
      <c r="AB366" s="207"/>
      <c r="AC366" s="207"/>
      <c r="AD366" s="207"/>
      <c r="AE366" s="207"/>
      <c r="AF366" s="207"/>
      <c r="AG366" s="207" t="s">
        <v>163</v>
      </c>
      <c r="AH366" s="207"/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7"/>
      <c r="BD366" s="207"/>
      <c r="BE366" s="207"/>
      <c r="BF366" s="207"/>
      <c r="BG366" s="207"/>
      <c r="BH366" s="207"/>
    </row>
    <row r="367" spans="1:60" outlineLevel="1" x14ac:dyDescent="0.25">
      <c r="A367" s="224"/>
      <c r="B367" s="225"/>
      <c r="C367" s="260" t="s">
        <v>560</v>
      </c>
      <c r="D367" s="229"/>
      <c r="E367" s="230">
        <v>115.80000000000001</v>
      </c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 t="s">
        <v>153</v>
      </c>
      <c r="AH367" s="207">
        <v>5</v>
      </c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7"/>
      <c r="AV367" s="207"/>
      <c r="AW367" s="207"/>
      <c r="AX367" s="207"/>
      <c r="AY367" s="207"/>
      <c r="AZ367" s="207"/>
      <c r="BA367" s="207"/>
      <c r="BB367" s="207"/>
      <c r="BC367" s="207"/>
      <c r="BD367" s="207"/>
      <c r="BE367" s="207"/>
      <c r="BF367" s="207"/>
      <c r="BG367" s="207"/>
      <c r="BH367" s="207"/>
    </row>
    <row r="368" spans="1:60" outlineLevel="1" x14ac:dyDescent="0.25">
      <c r="A368" s="242">
        <v>114</v>
      </c>
      <c r="B368" s="243" t="s">
        <v>563</v>
      </c>
      <c r="C368" s="259" t="s">
        <v>564</v>
      </c>
      <c r="D368" s="244" t="s">
        <v>149</v>
      </c>
      <c r="E368" s="245">
        <v>231.60000000000002</v>
      </c>
      <c r="F368" s="246"/>
      <c r="G368" s="247">
        <f>ROUND(E368*F368,2)</f>
        <v>0</v>
      </c>
      <c r="H368" s="228"/>
      <c r="I368" s="227">
        <f>ROUND(E368*H368,2)</f>
        <v>0</v>
      </c>
      <c r="J368" s="228"/>
      <c r="K368" s="227">
        <f>ROUND(E368*J368,2)</f>
        <v>0</v>
      </c>
      <c r="L368" s="227">
        <v>15</v>
      </c>
      <c r="M368" s="227">
        <f>G368*(1+L368/100)</f>
        <v>0</v>
      </c>
      <c r="N368" s="227">
        <v>8.0000000000000007E-5</v>
      </c>
      <c r="O368" s="227">
        <f>ROUND(E368*N368,2)</f>
        <v>0.02</v>
      </c>
      <c r="P368" s="227">
        <v>0</v>
      </c>
      <c r="Q368" s="227">
        <f>ROUND(E368*P368,2)</f>
        <v>0</v>
      </c>
      <c r="R368" s="227"/>
      <c r="S368" s="227" t="s">
        <v>150</v>
      </c>
      <c r="T368" s="227" t="s">
        <v>150</v>
      </c>
      <c r="U368" s="227">
        <v>0.15600000000000003</v>
      </c>
      <c r="V368" s="227">
        <f>ROUND(E368*U368,2)</f>
        <v>36.130000000000003</v>
      </c>
      <c r="W368" s="22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 t="s">
        <v>163</v>
      </c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</row>
    <row r="369" spans="1:60" outlineLevel="1" x14ac:dyDescent="0.25">
      <c r="A369" s="224"/>
      <c r="B369" s="225"/>
      <c r="C369" s="260" t="s">
        <v>565</v>
      </c>
      <c r="D369" s="229"/>
      <c r="E369" s="230">
        <v>231.60000000000002</v>
      </c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 t="s">
        <v>153</v>
      </c>
      <c r="AH369" s="207">
        <v>5</v>
      </c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</row>
    <row r="370" spans="1:60" ht="13" x14ac:dyDescent="0.25">
      <c r="A370" s="232" t="s">
        <v>145</v>
      </c>
      <c r="B370" s="233" t="s">
        <v>107</v>
      </c>
      <c r="C370" s="258" t="s">
        <v>108</v>
      </c>
      <c r="D370" s="234"/>
      <c r="E370" s="235"/>
      <c r="F370" s="236"/>
      <c r="G370" s="237">
        <f>SUMIF(AG371:AG372,"&lt;&gt;NOR",G371:G372)</f>
        <v>0</v>
      </c>
      <c r="H370" s="231"/>
      <c r="I370" s="231">
        <f>SUM(I371:I372)</f>
        <v>0</v>
      </c>
      <c r="J370" s="231"/>
      <c r="K370" s="231">
        <f>SUM(K371:K372)</f>
        <v>0</v>
      </c>
      <c r="L370" s="231"/>
      <c r="M370" s="231">
        <f>SUM(M371:M372)</f>
        <v>0</v>
      </c>
      <c r="N370" s="231"/>
      <c r="O370" s="231">
        <f>SUM(O371:O372)</f>
        <v>0.26</v>
      </c>
      <c r="P370" s="231"/>
      <c r="Q370" s="231">
        <f>SUM(Q371:Q372)</f>
        <v>0</v>
      </c>
      <c r="R370" s="231"/>
      <c r="S370" s="231"/>
      <c r="T370" s="231"/>
      <c r="U370" s="231"/>
      <c r="V370" s="231">
        <f>SUM(V371:V372)</f>
        <v>160.18</v>
      </c>
      <c r="W370" s="231"/>
      <c r="AG370" t="s">
        <v>146</v>
      </c>
    </row>
    <row r="371" spans="1:60" ht="20" outlineLevel="1" x14ac:dyDescent="0.25">
      <c r="A371" s="242">
        <v>115</v>
      </c>
      <c r="B371" s="243" t="s">
        <v>566</v>
      </c>
      <c r="C371" s="259" t="s">
        <v>567</v>
      </c>
      <c r="D371" s="244" t="s">
        <v>149</v>
      </c>
      <c r="E371" s="245">
        <v>1191.8960000000002</v>
      </c>
      <c r="F371" s="246"/>
      <c r="G371" s="247">
        <f>ROUND(E371*F371,2)</f>
        <v>0</v>
      </c>
      <c r="H371" s="228"/>
      <c r="I371" s="227">
        <f>ROUND(E371*H371,2)</f>
        <v>0</v>
      </c>
      <c r="J371" s="228"/>
      <c r="K371" s="227">
        <f>ROUND(E371*J371,2)</f>
        <v>0</v>
      </c>
      <c r="L371" s="227">
        <v>15</v>
      </c>
      <c r="M371" s="227">
        <f>G371*(1+L371/100)</f>
        <v>0</v>
      </c>
      <c r="N371" s="227">
        <v>2.2000000000000001E-4</v>
      </c>
      <c r="O371" s="227">
        <f>ROUND(E371*N371,2)</f>
        <v>0.26</v>
      </c>
      <c r="P371" s="227">
        <v>0</v>
      </c>
      <c r="Q371" s="227">
        <f>ROUND(E371*P371,2)</f>
        <v>0</v>
      </c>
      <c r="R371" s="227"/>
      <c r="S371" s="227" t="s">
        <v>150</v>
      </c>
      <c r="T371" s="227" t="s">
        <v>150</v>
      </c>
      <c r="U371" s="227">
        <v>0.13439000000000001</v>
      </c>
      <c r="V371" s="227">
        <f>ROUND(E371*U371,2)</f>
        <v>160.18</v>
      </c>
      <c r="W371" s="22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 t="s">
        <v>151</v>
      </c>
      <c r="AH371" s="207"/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7"/>
      <c r="AV371" s="207"/>
      <c r="AW371" s="207"/>
      <c r="AX371" s="207"/>
      <c r="AY371" s="207"/>
      <c r="AZ371" s="207"/>
      <c r="BA371" s="207"/>
      <c r="BB371" s="207"/>
      <c r="BC371" s="207"/>
      <c r="BD371" s="207"/>
      <c r="BE371" s="207"/>
      <c r="BF371" s="207"/>
      <c r="BG371" s="207"/>
      <c r="BH371" s="207"/>
    </row>
    <row r="372" spans="1:60" outlineLevel="1" x14ac:dyDescent="0.25">
      <c r="A372" s="224"/>
      <c r="B372" s="225"/>
      <c r="C372" s="260" t="s">
        <v>568</v>
      </c>
      <c r="D372" s="229"/>
      <c r="E372" s="230">
        <v>1191.8960000000002</v>
      </c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 t="s">
        <v>153</v>
      </c>
      <c r="AH372" s="207">
        <v>5</v>
      </c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7"/>
      <c r="AT372" s="207"/>
      <c r="AU372" s="207"/>
      <c r="AV372" s="207"/>
      <c r="AW372" s="207"/>
      <c r="AX372" s="207"/>
      <c r="AY372" s="207"/>
      <c r="AZ372" s="207"/>
      <c r="BA372" s="207"/>
      <c r="BB372" s="207"/>
      <c r="BC372" s="207"/>
      <c r="BD372" s="207"/>
      <c r="BE372" s="207"/>
      <c r="BF372" s="207"/>
      <c r="BG372" s="207"/>
      <c r="BH372" s="207"/>
    </row>
    <row r="373" spans="1:60" ht="13" x14ac:dyDescent="0.25">
      <c r="A373" s="232" t="s">
        <v>145</v>
      </c>
      <c r="B373" s="233" t="s">
        <v>111</v>
      </c>
      <c r="C373" s="258" t="s">
        <v>112</v>
      </c>
      <c r="D373" s="234"/>
      <c r="E373" s="235"/>
      <c r="F373" s="236"/>
      <c r="G373" s="237">
        <f>SUMIF(AG374:AG378,"&lt;&gt;NOR",G374:G378)</f>
        <v>0</v>
      </c>
      <c r="H373" s="231"/>
      <c r="I373" s="231">
        <f>SUM(I374:I378)</f>
        <v>0</v>
      </c>
      <c r="J373" s="231"/>
      <c r="K373" s="231">
        <f>SUM(K374:K378)</f>
        <v>0</v>
      </c>
      <c r="L373" s="231"/>
      <c r="M373" s="231">
        <f>SUM(M374:M378)</f>
        <v>0</v>
      </c>
      <c r="N373" s="231"/>
      <c r="O373" s="231">
        <f>SUM(O374:O378)</f>
        <v>0.62</v>
      </c>
      <c r="P373" s="231"/>
      <c r="Q373" s="231">
        <f>SUM(Q374:Q378)</f>
        <v>0</v>
      </c>
      <c r="R373" s="231"/>
      <c r="S373" s="231"/>
      <c r="T373" s="231"/>
      <c r="U373" s="231"/>
      <c r="V373" s="231">
        <f>SUM(V374:V378)</f>
        <v>208.31</v>
      </c>
      <c r="W373" s="231"/>
      <c r="AG373" t="s">
        <v>146</v>
      </c>
    </row>
    <row r="374" spans="1:60" ht="20" outlineLevel="1" x14ac:dyDescent="0.25">
      <c r="A374" s="242">
        <v>116</v>
      </c>
      <c r="B374" s="243" t="s">
        <v>569</v>
      </c>
      <c r="C374" s="259" t="s">
        <v>570</v>
      </c>
      <c r="D374" s="244" t="s">
        <v>304</v>
      </c>
      <c r="E374" s="245">
        <v>140</v>
      </c>
      <c r="F374" s="246"/>
      <c r="G374" s="247">
        <f>ROUND(E374*F374,2)</f>
        <v>0</v>
      </c>
      <c r="H374" s="228"/>
      <c r="I374" s="227">
        <f>ROUND(E374*H374,2)</f>
        <v>0</v>
      </c>
      <c r="J374" s="228"/>
      <c r="K374" s="227">
        <f>ROUND(E374*J374,2)</f>
        <v>0</v>
      </c>
      <c r="L374" s="227">
        <v>15</v>
      </c>
      <c r="M374" s="227">
        <f>G374*(1+L374/100)</f>
        <v>0</v>
      </c>
      <c r="N374" s="227">
        <v>1.1000000000000001E-3</v>
      </c>
      <c r="O374" s="227">
        <f>ROUND(E374*N374,2)</f>
        <v>0.15</v>
      </c>
      <c r="P374" s="227">
        <v>0</v>
      </c>
      <c r="Q374" s="227">
        <f>ROUND(E374*P374,2)</f>
        <v>0</v>
      </c>
      <c r="R374" s="227"/>
      <c r="S374" s="227" t="s">
        <v>150</v>
      </c>
      <c r="T374" s="227" t="s">
        <v>150</v>
      </c>
      <c r="U374" s="227">
        <v>0.49717</v>
      </c>
      <c r="V374" s="227">
        <f>ROUND(E374*U374,2)</f>
        <v>69.599999999999994</v>
      </c>
      <c r="W374" s="22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 t="s">
        <v>163</v>
      </c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</row>
    <row r="375" spans="1:60" outlineLevel="1" x14ac:dyDescent="0.25">
      <c r="A375" s="224"/>
      <c r="B375" s="225"/>
      <c r="C375" s="260" t="s">
        <v>571</v>
      </c>
      <c r="D375" s="229"/>
      <c r="E375" s="230">
        <v>140</v>
      </c>
      <c r="F375" s="227"/>
      <c r="G375" s="227"/>
      <c r="H375" s="227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 t="s">
        <v>153</v>
      </c>
      <c r="AH375" s="207">
        <v>0</v>
      </c>
      <c r="AI375" s="207"/>
      <c r="AJ375" s="207"/>
      <c r="AK375" s="207"/>
      <c r="AL375" s="207"/>
      <c r="AM375" s="207"/>
      <c r="AN375" s="207"/>
      <c r="AO375" s="207"/>
      <c r="AP375" s="207"/>
      <c r="AQ375" s="207"/>
      <c r="AR375" s="207"/>
      <c r="AS375" s="207"/>
      <c r="AT375" s="207"/>
      <c r="AU375" s="207"/>
      <c r="AV375" s="207"/>
      <c r="AW375" s="207"/>
      <c r="AX375" s="207"/>
      <c r="AY375" s="207"/>
      <c r="AZ375" s="207"/>
      <c r="BA375" s="207"/>
      <c r="BB375" s="207"/>
      <c r="BC375" s="207"/>
      <c r="BD375" s="207"/>
      <c r="BE375" s="207"/>
      <c r="BF375" s="207"/>
      <c r="BG375" s="207"/>
      <c r="BH375" s="207"/>
    </row>
    <row r="376" spans="1:60" ht="20" outlineLevel="1" x14ac:dyDescent="0.25">
      <c r="A376" s="242">
        <v>117</v>
      </c>
      <c r="B376" s="243" t="s">
        <v>572</v>
      </c>
      <c r="C376" s="259" t="s">
        <v>573</v>
      </c>
      <c r="D376" s="244" t="s">
        <v>304</v>
      </c>
      <c r="E376" s="245">
        <v>279</v>
      </c>
      <c r="F376" s="246"/>
      <c r="G376" s="247">
        <f>ROUND(E376*F376,2)</f>
        <v>0</v>
      </c>
      <c r="H376" s="228"/>
      <c r="I376" s="227">
        <f>ROUND(E376*H376,2)</f>
        <v>0</v>
      </c>
      <c r="J376" s="228"/>
      <c r="K376" s="227">
        <f>ROUND(E376*J376,2)</f>
        <v>0</v>
      </c>
      <c r="L376" s="227">
        <v>15</v>
      </c>
      <c r="M376" s="227">
        <f>G376*(1+L376/100)</f>
        <v>0</v>
      </c>
      <c r="N376" s="227">
        <v>1.7000000000000001E-3</v>
      </c>
      <c r="O376" s="227">
        <f>ROUND(E376*N376,2)</f>
        <v>0.47</v>
      </c>
      <c r="P376" s="227">
        <v>0</v>
      </c>
      <c r="Q376" s="227">
        <f>ROUND(E376*P376,2)</f>
        <v>0</v>
      </c>
      <c r="R376" s="227"/>
      <c r="S376" s="227" t="s">
        <v>150</v>
      </c>
      <c r="T376" s="227" t="s">
        <v>150</v>
      </c>
      <c r="U376" s="227">
        <v>0.49717</v>
      </c>
      <c r="V376" s="227">
        <f>ROUND(E376*U376,2)</f>
        <v>138.71</v>
      </c>
      <c r="W376" s="227"/>
      <c r="X376" s="207"/>
      <c r="Y376" s="207"/>
      <c r="Z376" s="207"/>
      <c r="AA376" s="207"/>
      <c r="AB376" s="207"/>
      <c r="AC376" s="207"/>
      <c r="AD376" s="207"/>
      <c r="AE376" s="207"/>
      <c r="AF376" s="207"/>
      <c r="AG376" s="207" t="s">
        <v>163</v>
      </c>
      <c r="AH376" s="207"/>
      <c r="AI376" s="207"/>
      <c r="AJ376" s="207"/>
      <c r="AK376" s="207"/>
      <c r="AL376" s="207"/>
      <c r="AM376" s="207"/>
      <c r="AN376" s="207"/>
      <c r="AO376" s="207"/>
      <c r="AP376" s="207"/>
      <c r="AQ376" s="207"/>
      <c r="AR376" s="207"/>
      <c r="AS376" s="207"/>
      <c r="AT376" s="207"/>
      <c r="AU376" s="207"/>
      <c r="AV376" s="207"/>
      <c r="AW376" s="207"/>
      <c r="AX376" s="207"/>
      <c r="AY376" s="207"/>
      <c r="AZ376" s="207"/>
      <c r="BA376" s="207"/>
      <c r="BB376" s="207"/>
      <c r="BC376" s="207"/>
      <c r="BD376" s="207"/>
      <c r="BE376" s="207"/>
      <c r="BF376" s="207"/>
      <c r="BG376" s="207"/>
      <c r="BH376" s="207"/>
    </row>
    <row r="377" spans="1:60" outlineLevel="1" x14ac:dyDescent="0.25">
      <c r="A377" s="224"/>
      <c r="B377" s="225"/>
      <c r="C377" s="260" t="s">
        <v>574</v>
      </c>
      <c r="D377" s="229"/>
      <c r="E377" s="230">
        <v>195</v>
      </c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7"/>
      <c r="V377" s="227"/>
      <c r="W377" s="22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 t="s">
        <v>153</v>
      </c>
      <c r="AH377" s="207">
        <v>0</v>
      </c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  <c r="AU377" s="207"/>
      <c r="AV377" s="207"/>
      <c r="AW377" s="207"/>
      <c r="AX377" s="207"/>
      <c r="AY377" s="207"/>
      <c r="AZ377" s="207"/>
      <c r="BA377" s="207"/>
      <c r="BB377" s="207"/>
      <c r="BC377" s="207"/>
      <c r="BD377" s="207"/>
      <c r="BE377" s="207"/>
      <c r="BF377" s="207"/>
      <c r="BG377" s="207"/>
      <c r="BH377" s="207"/>
    </row>
    <row r="378" spans="1:60" outlineLevel="1" x14ac:dyDescent="0.25">
      <c r="A378" s="224"/>
      <c r="B378" s="225"/>
      <c r="C378" s="260" t="s">
        <v>575</v>
      </c>
      <c r="D378" s="229"/>
      <c r="E378" s="230">
        <v>84</v>
      </c>
      <c r="F378" s="227"/>
      <c r="G378" s="227"/>
      <c r="H378" s="227"/>
      <c r="I378" s="227"/>
      <c r="J378" s="22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27"/>
      <c r="V378" s="227"/>
      <c r="W378" s="22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 t="s">
        <v>153</v>
      </c>
      <c r="AH378" s="207">
        <v>0</v>
      </c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7"/>
      <c r="AV378" s="207"/>
      <c r="AW378" s="207"/>
      <c r="AX378" s="207"/>
      <c r="AY378" s="207"/>
      <c r="AZ378" s="207"/>
      <c r="BA378" s="207"/>
      <c r="BB378" s="207"/>
      <c r="BC378" s="207"/>
      <c r="BD378" s="207"/>
      <c r="BE378" s="207"/>
      <c r="BF378" s="207"/>
      <c r="BG378" s="207"/>
      <c r="BH378" s="207"/>
    </row>
    <row r="379" spans="1:60" ht="13" x14ac:dyDescent="0.25">
      <c r="A379" s="232" t="s">
        <v>145</v>
      </c>
      <c r="B379" s="233" t="s">
        <v>115</v>
      </c>
      <c r="C379" s="258" t="s">
        <v>118</v>
      </c>
      <c r="D379" s="234"/>
      <c r="E379" s="235"/>
      <c r="F379" s="236"/>
      <c r="G379" s="237">
        <f>SUMIF(AG380:AG385,"&lt;&gt;NOR",G380:G385)</f>
        <v>0</v>
      </c>
      <c r="H379" s="231"/>
      <c r="I379" s="231">
        <f>SUM(I380:I385)</f>
        <v>0</v>
      </c>
      <c r="J379" s="231"/>
      <c r="K379" s="231">
        <f>SUM(K380:K385)</f>
        <v>0</v>
      </c>
      <c r="L379" s="231"/>
      <c r="M379" s="231">
        <f>SUM(M380:M385)</f>
        <v>0</v>
      </c>
      <c r="N379" s="231"/>
      <c r="O379" s="231">
        <f>SUM(O380:O385)</f>
        <v>0</v>
      </c>
      <c r="P379" s="231"/>
      <c r="Q379" s="231">
        <f>SUM(Q380:Q385)</f>
        <v>0</v>
      </c>
      <c r="R379" s="231"/>
      <c r="S379" s="231"/>
      <c r="T379" s="231"/>
      <c r="U379" s="231"/>
      <c r="V379" s="231">
        <f>SUM(V380:V385)</f>
        <v>315.14999999999998</v>
      </c>
      <c r="W379" s="231"/>
      <c r="AG379" t="s">
        <v>146</v>
      </c>
    </row>
    <row r="380" spans="1:60" outlineLevel="1" x14ac:dyDescent="0.25">
      <c r="A380" s="250">
        <v>118</v>
      </c>
      <c r="B380" s="251" t="s">
        <v>576</v>
      </c>
      <c r="C380" s="263" t="s">
        <v>577</v>
      </c>
      <c r="D380" s="252" t="s">
        <v>364</v>
      </c>
      <c r="E380" s="253">
        <v>104.84242</v>
      </c>
      <c r="F380" s="254"/>
      <c r="G380" s="255">
        <f>ROUND(E380*F380,2)</f>
        <v>0</v>
      </c>
      <c r="H380" s="228"/>
      <c r="I380" s="227">
        <f>ROUND(E380*H380,2)</f>
        <v>0</v>
      </c>
      <c r="J380" s="228"/>
      <c r="K380" s="227">
        <f>ROUND(E380*J380,2)</f>
        <v>0</v>
      </c>
      <c r="L380" s="227">
        <v>15</v>
      </c>
      <c r="M380" s="227">
        <f>G380*(1+L380/100)</f>
        <v>0</v>
      </c>
      <c r="N380" s="227">
        <v>0</v>
      </c>
      <c r="O380" s="227">
        <f>ROUND(E380*N380,2)</f>
        <v>0</v>
      </c>
      <c r="P380" s="227">
        <v>0</v>
      </c>
      <c r="Q380" s="227">
        <f>ROUND(E380*P380,2)</f>
        <v>0</v>
      </c>
      <c r="R380" s="227"/>
      <c r="S380" s="227" t="s">
        <v>150</v>
      </c>
      <c r="T380" s="227" t="s">
        <v>150</v>
      </c>
      <c r="U380" s="227">
        <v>0.27700000000000002</v>
      </c>
      <c r="V380" s="227">
        <f>ROUND(E380*U380,2)</f>
        <v>29.04</v>
      </c>
      <c r="W380" s="227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 t="s">
        <v>578</v>
      </c>
      <c r="AH380" s="207"/>
      <c r="AI380" s="207"/>
      <c r="AJ380" s="207"/>
      <c r="AK380" s="207"/>
      <c r="AL380" s="207"/>
      <c r="AM380" s="207"/>
      <c r="AN380" s="207"/>
      <c r="AO380" s="207"/>
      <c r="AP380" s="207"/>
      <c r="AQ380" s="207"/>
      <c r="AR380" s="207"/>
      <c r="AS380" s="207"/>
      <c r="AT380" s="207"/>
      <c r="AU380" s="207"/>
      <c r="AV380" s="207"/>
      <c r="AW380" s="207"/>
      <c r="AX380" s="207"/>
      <c r="AY380" s="207"/>
      <c r="AZ380" s="207"/>
      <c r="BA380" s="207"/>
      <c r="BB380" s="207"/>
      <c r="BC380" s="207"/>
      <c r="BD380" s="207"/>
      <c r="BE380" s="207"/>
      <c r="BF380" s="207"/>
      <c r="BG380" s="207"/>
      <c r="BH380" s="207"/>
    </row>
    <row r="381" spans="1:60" outlineLevel="1" x14ac:dyDescent="0.25">
      <c r="A381" s="250">
        <v>119</v>
      </c>
      <c r="B381" s="251" t="s">
        <v>579</v>
      </c>
      <c r="C381" s="263" t="s">
        <v>580</v>
      </c>
      <c r="D381" s="252" t="s">
        <v>364</v>
      </c>
      <c r="E381" s="253">
        <v>104.84242</v>
      </c>
      <c r="F381" s="254"/>
      <c r="G381" s="255">
        <f>ROUND(E381*F381,2)</f>
        <v>0</v>
      </c>
      <c r="H381" s="228"/>
      <c r="I381" s="227">
        <f>ROUND(E381*H381,2)</f>
        <v>0</v>
      </c>
      <c r="J381" s="228"/>
      <c r="K381" s="227">
        <f>ROUND(E381*J381,2)</f>
        <v>0</v>
      </c>
      <c r="L381" s="227">
        <v>15</v>
      </c>
      <c r="M381" s="227">
        <f>G381*(1+L381/100)</f>
        <v>0</v>
      </c>
      <c r="N381" s="227">
        <v>0</v>
      </c>
      <c r="O381" s="227">
        <f>ROUND(E381*N381,2)</f>
        <v>0</v>
      </c>
      <c r="P381" s="227">
        <v>0</v>
      </c>
      <c r="Q381" s="227">
        <f>ROUND(E381*P381,2)</f>
        <v>0</v>
      </c>
      <c r="R381" s="227"/>
      <c r="S381" s="227" t="s">
        <v>150</v>
      </c>
      <c r="T381" s="227" t="s">
        <v>150</v>
      </c>
      <c r="U381" s="227">
        <v>0.93300000000000005</v>
      </c>
      <c r="V381" s="227">
        <f>ROUND(E381*U381,2)</f>
        <v>97.82</v>
      </c>
      <c r="W381" s="22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 t="s">
        <v>578</v>
      </c>
      <c r="AH381" s="207"/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  <c r="AW381" s="207"/>
      <c r="AX381" s="207"/>
      <c r="AY381" s="207"/>
      <c r="AZ381" s="207"/>
      <c r="BA381" s="207"/>
      <c r="BB381" s="207"/>
      <c r="BC381" s="207"/>
      <c r="BD381" s="207"/>
      <c r="BE381" s="207"/>
      <c r="BF381" s="207"/>
      <c r="BG381" s="207"/>
      <c r="BH381" s="207"/>
    </row>
    <row r="382" spans="1:60" outlineLevel="1" x14ac:dyDescent="0.25">
      <c r="A382" s="250">
        <v>120</v>
      </c>
      <c r="B382" s="251" t="s">
        <v>581</v>
      </c>
      <c r="C382" s="263" t="s">
        <v>582</v>
      </c>
      <c r="D382" s="252" t="s">
        <v>364</v>
      </c>
      <c r="E382" s="253">
        <v>209.68484000000001</v>
      </c>
      <c r="F382" s="254"/>
      <c r="G382" s="255">
        <f>ROUND(E382*F382,2)</f>
        <v>0</v>
      </c>
      <c r="H382" s="228"/>
      <c r="I382" s="227">
        <f>ROUND(E382*H382,2)</f>
        <v>0</v>
      </c>
      <c r="J382" s="228"/>
      <c r="K382" s="227">
        <f>ROUND(E382*J382,2)</f>
        <v>0</v>
      </c>
      <c r="L382" s="227">
        <v>15</v>
      </c>
      <c r="M382" s="227">
        <f>G382*(1+L382/100)</f>
        <v>0</v>
      </c>
      <c r="N382" s="227">
        <v>0</v>
      </c>
      <c r="O382" s="227">
        <f>ROUND(E382*N382,2)</f>
        <v>0</v>
      </c>
      <c r="P382" s="227">
        <v>0</v>
      </c>
      <c r="Q382" s="227">
        <f>ROUND(E382*P382,2)</f>
        <v>0</v>
      </c>
      <c r="R382" s="227"/>
      <c r="S382" s="227" t="s">
        <v>150</v>
      </c>
      <c r="T382" s="227" t="s">
        <v>150</v>
      </c>
      <c r="U382" s="227">
        <v>0.65300000000000002</v>
      </c>
      <c r="V382" s="227">
        <f>ROUND(E382*U382,2)</f>
        <v>136.91999999999999</v>
      </c>
      <c r="W382" s="227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 t="s">
        <v>578</v>
      </c>
      <c r="AH382" s="207"/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  <c r="AW382" s="207"/>
      <c r="AX382" s="207"/>
      <c r="AY382" s="207"/>
      <c r="AZ382" s="207"/>
      <c r="BA382" s="207"/>
      <c r="BB382" s="207"/>
      <c r="BC382" s="207"/>
      <c r="BD382" s="207"/>
      <c r="BE382" s="207"/>
      <c r="BF382" s="207"/>
      <c r="BG382" s="207"/>
      <c r="BH382" s="207"/>
    </row>
    <row r="383" spans="1:60" outlineLevel="1" x14ac:dyDescent="0.25">
      <c r="A383" s="250">
        <v>121</v>
      </c>
      <c r="B383" s="251" t="s">
        <v>583</v>
      </c>
      <c r="C383" s="263" t="s">
        <v>584</v>
      </c>
      <c r="D383" s="252" t="s">
        <v>364</v>
      </c>
      <c r="E383" s="253">
        <v>104.84242</v>
      </c>
      <c r="F383" s="254"/>
      <c r="G383" s="255">
        <f>ROUND(E383*F383,2)</f>
        <v>0</v>
      </c>
      <c r="H383" s="228"/>
      <c r="I383" s="227">
        <f>ROUND(E383*H383,2)</f>
        <v>0</v>
      </c>
      <c r="J383" s="228"/>
      <c r="K383" s="227">
        <f>ROUND(E383*J383,2)</f>
        <v>0</v>
      </c>
      <c r="L383" s="227">
        <v>15</v>
      </c>
      <c r="M383" s="227">
        <f>G383*(1+L383/100)</f>
        <v>0</v>
      </c>
      <c r="N383" s="227">
        <v>0</v>
      </c>
      <c r="O383" s="227">
        <f>ROUND(E383*N383,2)</f>
        <v>0</v>
      </c>
      <c r="P383" s="227">
        <v>0</v>
      </c>
      <c r="Q383" s="227">
        <f>ROUND(E383*P383,2)</f>
        <v>0</v>
      </c>
      <c r="R383" s="227"/>
      <c r="S383" s="227" t="s">
        <v>150</v>
      </c>
      <c r="T383" s="227" t="s">
        <v>150</v>
      </c>
      <c r="U383" s="227">
        <v>0.49000000000000005</v>
      </c>
      <c r="V383" s="227">
        <f>ROUND(E383*U383,2)</f>
        <v>51.37</v>
      </c>
      <c r="W383" s="22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 t="s">
        <v>578</v>
      </c>
      <c r="AH383" s="207"/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207"/>
      <c r="BD383" s="207"/>
      <c r="BE383" s="207"/>
      <c r="BF383" s="207"/>
      <c r="BG383" s="207"/>
      <c r="BH383" s="207"/>
    </row>
    <row r="384" spans="1:60" outlineLevel="1" x14ac:dyDescent="0.25">
      <c r="A384" s="250">
        <v>122</v>
      </c>
      <c r="B384" s="251" t="s">
        <v>585</v>
      </c>
      <c r="C384" s="263" t="s">
        <v>586</v>
      </c>
      <c r="D384" s="252" t="s">
        <v>364</v>
      </c>
      <c r="E384" s="253">
        <v>1467.7938800000002</v>
      </c>
      <c r="F384" s="254"/>
      <c r="G384" s="255">
        <f>ROUND(E384*F384,2)</f>
        <v>0</v>
      </c>
      <c r="H384" s="228"/>
      <c r="I384" s="227">
        <f>ROUND(E384*H384,2)</f>
        <v>0</v>
      </c>
      <c r="J384" s="228"/>
      <c r="K384" s="227">
        <f>ROUND(E384*J384,2)</f>
        <v>0</v>
      </c>
      <c r="L384" s="227">
        <v>15</v>
      </c>
      <c r="M384" s="227">
        <f>G384*(1+L384/100)</f>
        <v>0</v>
      </c>
      <c r="N384" s="227">
        <v>0</v>
      </c>
      <c r="O384" s="227">
        <f>ROUND(E384*N384,2)</f>
        <v>0</v>
      </c>
      <c r="P384" s="227">
        <v>0</v>
      </c>
      <c r="Q384" s="227">
        <f>ROUND(E384*P384,2)</f>
        <v>0</v>
      </c>
      <c r="R384" s="227"/>
      <c r="S384" s="227" t="s">
        <v>150</v>
      </c>
      <c r="T384" s="227" t="s">
        <v>150</v>
      </c>
      <c r="U384" s="227">
        <v>0</v>
      </c>
      <c r="V384" s="227">
        <f>ROUND(E384*U384,2)</f>
        <v>0</v>
      </c>
      <c r="W384" s="22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 t="s">
        <v>578</v>
      </c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7"/>
      <c r="AX384" s="207"/>
      <c r="AY384" s="207"/>
      <c r="AZ384" s="207"/>
      <c r="BA384" s="207"/>
      <c r="BB384" s="207"/>
      <c r="BC384" s="207"/>
      <c r="BD384" s="207"/>
      <c r="BE384" s="207"/>
      <c r="BF384" s="207"/>
      <c r="BG384" s="207"/>
      <c r="BH384" s="207"/>
    </row>
    <row r="385" spans="1:60" outlineLevel="1" x14ac:dyDescent="0.25">
      <c r="A385" s="250">
        <v>123</v>
      </c>
      <c r="B385" s="251" t="s">
        <v>587</v>
      </c>
      <c r="C385" s="263" t="s">
        <v>588</v>
      </c>
      <c r="D385" s="252" t="s">
        <v>364</v>
      </c>
      <c r="E385" s="253">
        <v>104.84242</v>
      </c>
      <c r="F385" s="254"/>
      <c r="G385" s="255">
        <f>ROUND(E385*F385,2)</f>
        <v>0</v>
      </c>
      <c r="H385" s="228"/>
      <c r="I385" s="227">
        <f>ROUND(E385*H385,2)</f>
        <v>0</v>
      </c>
      <c r="J385" s="228"/>
      <c r="K385" s="227">
        <f>ROUND(E385*J385,2)</f>
        <v>0</v>
      </c>
      <c r="L385" s="227">
        <v>15</v>
      </c>
      <c r="M385" s="227">
        <f>G385*(1+L385/100)</f>
        <v>0</v>
      </c>
      <c r="N385" s="227">
        <v>0</v>
      </c>
      <c r="O385" s="227">
        <f>ROUND(E385*N385,2)</f>
        <v>0</v>
      </c>
      <c r="P385" s="227">
        <v>0</v>
      </c>
      <c r="Q385" s="227">
        <f>ROUND(E385*P385,2)</f>
        <v>0</v>
      </c>
      <c r="R385" s="227"/>
      <c r="S385" s="227" t="s">
        <v>150</v>
      </c>
      <c r="T385" s="227" t="s">
        <v>150</v>
      </c>
      <c r="U385" s="227">
        <v>0</v>
      </c>
      <c r="V385" s="227">
        <f>ROUND(E385*U385,2)</f>
        <v>0</v>
      </c>
      <c r="W385" s="22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 t="s">
        <v>578</v>
      </c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07"/>
      <c r="BC385" s="207"/>
      <c r="BD385" s="207"/>
      <c r="BE385" s="207"/>
      <c r="BF385" s="207"/>
      <c r="BG385" s="207"/>
      <c r="BH385" s="207"/>
    </row>
    <row r="386" spans="1:60" ht="13" x14ac:dyDescent="0.25">
      <c r="A386" s="232" t="s">
        <v>145</v>
      </c>
      <c r="B386" s="233" t="s">
        <v>119</v>
      </c>
      <c r="C386" s="258" t="s">
        <v>29</v>
      </c>
      <c r="D386" s="234"/>
      <c r="E386" s="235"/>
      <c r="F386" s="236"/>
      <c r="G386" s="237">
        <f>SUMIF(AG387:AG387,"&lt;&gt;NOR",G387:G387)</f>
        <v>0</v>
      </c>
      <c r="H386" s="231"/>
      <c r="I386" s="231">
        <f>SUM(I387:I387)</f>
        <v>0</v>
      </c>
      <c r="J386" s="231"/>
      <c r="K386" s="231">
        <f>SUM(K387:K387)</f>
        <v>0</v>
      </c>
      <c r="L386" s="231"/>
      <c r="M386" s="231">
        <f>SUM(M387:M387)</f>
        <v>0</v>
      </c>
      <c r="N386" s="231"/>
      <c r="O386" s="231">
        <f>SUM(O387:O387)</f>
        <v>0</v>
      </c>
      <c r="P386" s="231"/>
      <c r="Q386" s="231">
        <f>SUM(Q387:Q387)</f>
        <v>0</v>
      </c>
      <c r="R386" s="231"/>
      <c r="S386" s="231"/>
      <c r="T386" s="231"/>
      <c r="U386" s="231"/>
      <c r="V386" s="231">
        <f>SUM(V387:V387)</f>
        <v>0</v>
      </c>
      <c r="W386" s="231"/>
      <c r="AG386" t="s">
        <v>146</v>
      </c>
    </row>
    <row r="387" spans="1:60" outlineLevel="1" x14ac:dyDescent="0.25">
      <c r="A387" s="242">
        <v>124</v>
      </c>
      <c r="B387" s="243" t="s">
        <v>589</v>
      </c>
      <c r="C387" s="259" t="s">
        <v>590</v>
      </c>
      <c r="D387" s="244" t="s">
        <v>591</v>
      </c>
      <c r="E387" s="245">
        <v>1</v>
      </c>
      <c r="F387" s="246"/>
      <c r="G387" s="247">
        <f>ROUND(E387*F387,2)</f>
        <v>0</v>
      </c>
      <c r="H387" s="228"/>
      <c r="I387" s="227">
        <f>ROUND(E387*H387,2)</f>
        <v>0</v>
      </c>
      <c r="J387" s="228"/>
      <c r="K387" s="227">
        <f>ROUND(E387*J387,2)</f>
        <v>0</v>
      </c>
      <c r="L387" s="227">
        <v>21</v>
      </c>
      <c r="M387" s="227">
        <f>G387*(1+L387/100)</f>
        <v>0</v>
      </c>
      <c r="N387" s="227">
        <v>0</v>
      </c>
      <c r="O387" s="227">
        <f>ROUND(E387*N387,2)</f>
        <v>0</v>
      </c>
      <c r="P387" s="227">
        <v>0</v>
      </c>
      <c r="Q387" s="227">
        <f>ROUND(E387*P387,2)</f>
        <v>0</v>
      </c>
      <c r="R387" s="227"/>
      <c r="S387" s="227" t="s">
        <v>150</v>
      </c>
      <c r="T387" s="227" t="s">
        <v>187</v>
      </c>
      <c r="U387" s="227">
        <v>0</v>
      </c>
      <c r="V387" s="227">
        <f>ROUND(E387*U387,2)</f>
        <v>0</v>
      </c>
      <c r="W387" s="22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 t="s">
        <v>592</v>
      </c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207"/>
      <c r="BD387" s="207"/>
      <c r="BE387" s="207"/>
      <c r="BF387" s="207"/>
      <c r="BG387" s="207"/>
      <c r="BH387" s="207"/>
    </row>
    <row r="388" spans="1:60" x14ac:dyDescent="0.25">
      <c r="A388" s="5"/>
      <c r="B388" s="6"/>
      <c r="C388" s="266"/>
      <c r="D388" s="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AE388">
        <v>15</v>
      </c>
      <c r="AF388">
        <v>21</v>
      </c>
    </row>
    <row r="389" spans="1:60" ht="13" x14ac:dyDescent="0.25">
      <c r="A389" s="210"/>
      <c r="B389" s="211" t="s">
        <v>31</v>
      </c>
      <c r="C389" s="265"/>
      <c r="D389" s="212"/>
      <c r="E389" s="213"/>
      <c r="F389" s="213"/>
      <c r="G389" s="257">
        <f>G8+G17+G41+G115+G124+G143+G153+G177+G179+G182+G195+G238+G240+G271+G294+G346+G360+G370+G373+G379+G386</f>
        <v>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AE389">
        <f>SUMIF(L7:L387,AE388,G7:G387)</f>
        <v>0</v>
      </c>
      <c r="AF389">
        <f>SUMIF(L7:L387,AF388,G7:G387)</f>
        <v>0</v>
      </c>
      <c r="AG389" t="s">
        <v>593</v>
      </c>
    </row>
    <row r="390" spans="1:60" x14ac:dyDescent="0.25">
      <c r="A390" s="5"/>
      <c r="B390" s="6"/>
      <c r="C390" s="266"/>
      <c r="D390" s="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60" x14ac:dyDescent="0.25">
      <c r="A391" s="5"/>
      <c r="B391" s="6"/>
      <c r="C391" s="266"/>
      <c r="D391" s="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60" x14ac:dyDescent="0.25">
      <c r="A392" s="214" t="s">
        <v>594</v>
      </c>
      <c r="B392" s="214"/>
      <c r="C392" s="267"/>
      <c r="D392" s="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60" x14ac:dyDescent="0.25">
      <c r="A393" s="215"/>
      <c r="B393" s="216"/>
      <c r="C393" s="268"/>
      <c r="D393" s="216"/>
      <c r="E393" s="216"/>
      <c r="F393" s="216"/>
      <c r="G393" s="21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AG393" t="s">
        <v>595</v>
      </c>
    </row>
    <row r="394" spans="1:60" x14ac:dyDescent="0.25">
      <c r="A394" s="218"/>
      <c r="B394" s="219"/>
      <c r="C394" s="269"/>
      <c r="D394" s="219"/>
      <c r="E394" s="219"/>
      <c r="F394" s="219"/>
      <c r="G394" s="220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60" x14ac:dyDescent="0.25">
      <c r="A395" s="218"/>
      <c r="B395" s="219"/>
      <c r="C395" s="269"/>
      <c r="D395" s="219"/>
      <c r="E395" s="219"/>
      <c r="F395" s="219"/>
      <c r="G395" s="220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60" x14ac:dyDescent="0.25">
      <c r="A396" s="218"/>
      <c r="B396" s="219"/>
      <c r="C396" s="269"/>
      <c r="D396" s="219"/>
      <c r="E396" s="219"/>
      <c r="F396" s="219"/>
      <c r="G396" s="220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60" x14ac:dyDescent="0.25">
      <c r="A397" s="221"/>
      <c r="B397" s="222"/>
      <c r="C397" s="270"/>
      <c r="D397" s="222"/>
      <c r="E397" s="222"/>
      <c r="F397" s="222"/>
      <c r="G397" s="22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60" x14ac:dyDescent="0.25">
      <c r="A398" s="5"/>
      <c r="B398" s="6"/>
      <c r="C398" s="266"/>
      <c r="D398" s="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60" x14ac:dyDescent="0.25">
      <c r="C399" s="271"/>
      <c r="D399" s="191"/>
      <c r="AG399" t="s">
        <v>597</v>
      </c>
    </row>
    <row r="400" spans="1:60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mergeCells count="22">
    <mergeCell ref="C215:G215"/>
    <mergeCell ref="C216:G216"/>
    <mergeCell ref="C241:G241"/>
    <mergeCell ref="C288:G288"/>
    <mergeCell ref="C289:G289"/>
    <mergeCell ref="C295:G295"/>
    <mergeCell ref="C147:G147"/>
    <mergeCell ref="C148:G148"/>
    <mergeCell ref="C149:G149"/>
    <mergeCell ref="C150:G150"/>
    <mergeCell ref="C151:G151"/>
    <mergeCell ref="C207:G207"/>
    <mergeCell ref="A1:G1"/>
    <mergeCell ref="C2:G2"/>
    <mergeCell ref="C3:G3"/>
    <mergeCell ref="C4:G4"/>
    <mergeCell ref="A392:C392"/>
    <mergeCell ref="A393:G397"/>
    <mergeCell ref="C36:G36"/>
    <mergeCell ref="C37:G37"/>
    <mergeCell ref="C38:G38"/>
    <mergeCell ref="C39:G3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590A-35DB-4A87-AEC8-F5D7FE0E18F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28" customWidth="1"/>
    <col min="3" max="3" width="38.1796875" style="12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23" width="0" hidden="1" customWidth="1"/>
    <col min="29" max="29" width="0" hidden="1" customWidth="1"/>
    <col min="31" max="41" width="0" hidden="1" customWidth="1"/>
    <col min="53" max="53" width="73.6328125" customWidth="1"/>
  </cols>
  <sheetData>
    <row r="1" spans="1:60" ht="15.75" customHeight="1" x14ac:dyDescent="0.35">
      <c r="A1" s="192" t="s">
        <v>7</v>
      </c>
      <c r="B1" s="192"/>
      <c r="C1" s="192"/>
      <c r="D1" s="192"/>
      <c r="E1" s="192"/>
      <c r="F1" s="192"/>
      <c r="G1" s="192"/>
      <c r="AG1" t="s">
        <v>121</v>
      </c>
    </row>
    <row r="2" spans="1:60" ht="25" customHeight="1" x14ac:dyDescent="0.25">
      <c r="A2" s="193" t="s">
        <v>8</v>
      </c>
      <c r="B2" s="74" t="s">
        <v>43</v>
      </c>
      <c r="C2" s="196" t="s">
        <v>44</v>
      </c>
      <c r="D2" s="194"/>
      <c r="E2" s="194"/>
      <c r="F2" s="194"/>
      <c r="G2" s="195"/>
      <c r="AG2" t="s">
        <v>122</v>
      </c>
    </row>
    <row r="3" spans="1:60" ht="25" customHeight="1" x14ac:dyDescent="0.25">
      <c r="A3" s="193" t="s">
        <v>9</v>
      </c>
      <c r="B3" s="74" t="s">
        <v>52</v>
      </c>
      <c r="C3" s="196" t="s">
        <v>53</v>
      </c>
      <c r="D3" s="194"/>
      <c r="E3" s="194"/>
      <c r="F3" s="194"/>
      <c r="G3" s="195"/>
      <c r="AC3" s="128" t="s">
        <v>122</v>
      </c>
      <c r="AG3" t="s">
        <v>123</v>
      </c>
    </row>
    <row r="4" spans="1:60" ht="25" customHeight="1" x14ac:dyDescent="0.25">
      <c r="A4" s="197" t="s">
        <v>10</v>
      </c>
      <c r="B4" s="198" t="s">
        <v>55</v>
      </c>
      <c r="C4" s="199" t="s">
        <v>56</v>
      </c>
      <c r="D4" s="200"/>
      <c r="E4" s="200"/>
      <c r="F4" s="200"/>
      <c r="G4" s="201"/>
      <c r="AG4" t="s">
        <v>124</v>
      </c>
    </row>
    <row r="5" spans="1:60" x14ac:dyDescent="0.25">
      <c r="D5" s="191"/>
    </row>
    <row r="6" spans="1:60" ht="37.5" x14ac:dyDescent="0.25">
      <c r="A6" s="203" t="s">
        <v>125</v>
      </c>
      <c r="B6" s="205" t="s">
        <v>126</v>
      </c>
      <c r="C6" s="205" t="s">
        <v>127</v>
      </c>
      <c r="D6" s="204" t="s">
        <v>128</v>
      </c>
      <c r="E6" s="203" t="s">
        <v>129</v>
      </c>
      <c r="F6" s="202" t="s">
        <v>130</v>
      </c>
      <c r="G6" s="203" t="s">
        <v>31</v>
      </c>
      <c r="H6" s="206" t="s">
        <v>32</v>
      </c>
      <c r="I6" s="206" t="s">
        <v>131</v>
      </c>
      <c r="J6" s="206" t="s">
        <v>33</v>
      </c>
      <c r="K6" s="206" t="s">
        <v>132</v>
      </c>
      <c r="L6" s="206" t="s">
        <v>133</v>
      </c>
      <c r="M6" s="206" t="s">
        <v>134</v>
      </c>
      <c r="N6" s="206" t="s">
        <v>135</v>
      </c>
      <c r="O6" s="206" t="s">
        <v>136</v>
      </c>
      <c r="P6" s="206" t="s">
        <v>137</v>
      </c>
      <c r="Q6" s="206" t="s">
        <v>138</v>
      </c>
      <c r="R6" s="206" t="s">
        <v>139</v>
      </c>
      <c r="S6" s="206" t="s">
        <v>140</v>
      </c>
      <c r="T6" s="206" t="s">
        <v>141</v>
      </c>
      <c r="U6" s="206" t="s">
        <v>142</v>
      </c>
      <c r="V6" s="206" t="s">
        <v>143</v>
      </c>
      <c r="W6" s="206" t="s">
        <v>144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ht="13" x14ac:dyDescent="0.25">
      <c r="A8" s="232" t="s">
        <v>145</v>
      </c>
      <c r="B8" s="233" t="s">
        <v>52</v>
      </c>
      <c r="C8" s="258" t="s">
        <v>67</v>
      </c>
      <c r="D8" s="234"/>
      <c r="E8" s="235"/>
      <c r="F8" s="236"/>
      <c r="G8" s="237">
        <f>SUMIF(AG9:AG76,"&lt;&gt;NOR",G9:G76)</f>
        <v>0</v>
      </c>
      <c r="H8" s="231"/>
      <c r="I8" s="231">
        <f>SUM(I9:I76)</f>
        <v>0</v>
      </c>
      <c r="J8" s="231"/>
      <c r="K8" s="231">
        <f>SUM(K9:K76)</f>
        <v>0</v>
      </c>
      <c r="L8" s="231"/>
      <c r="M8" s="231">
        <f>SUM(M9:M76)</f>
        <v>0</v>
      </c>
      <c r="N8" s="231"/>
      <c r="O8" s="231">
        <f>SUM(O9:O76)</f>
        <v>22.189999999999998</v>
      </c>
      <c r="P8" s="231"/>
      <c r="Q8" s="231">
        <f>SUM(Q9:Q76)</f>
        <v>26.410000000000004</v>
      </c>
      <c r="R8" s="231"/>
      <c r="S8" s="231"/>
      <c r="T8" s="231"/>
      <c r="U8" s="231"/>
      <c r="V8" s="231">
        <f>SUM(V9:V76)</f>
        <v>2932.7399999999989</v>
      </c>
      <c r="W8" s="231"/>
      <c r="AG8" t="s">
        <v>146</v>
      </c>
    </row>
    <row r="9" spans="1:60" outlineLevel="1" x14ac:dyDescent="0.25">
      <c r="A9" s="242">
        <v>1</v>
      </c>
      <c r="B9" s="243" t="s">
        <v>598</v>
      </c>
      <c r="C9" s="259" t="s">
        <v>599</v>
      </c>
      <c r="D9" s="244" t="s">
        <v>149</v>
      </c>
      <c r="E9" s="245">
        <v>44.6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15</v>
      </c>
      <c r="M9" s="227">
        <f>G9*(1+L9/100)</f>
        <v>0</v>
      </c>
      <c r="N9" s="227">
        <v>0</v>
      </c>
      <c r="O9" s="227">
        <f>ROUND(E9*N9,2)</f>
        <v>0</v>
      </c>
      <c r="P9" s="227">
        <v>0.22</v>
      </c>
      <c r="Q9" s="227">
        <f>ROUND(E9*P9,2)</f>
        <v>9.81</v>
      </c>
      <c r="R9" s="227"/>
      <c r="S9" s="227" t="s">
        <v>150</v>
      </c>
      <c r="T9" s="227" t="s">
        <v>150</v>
      </c>
      <c r="U9" s="227">
        <v>0.375</v>
      </c>
      <c r="V9" s="227">
        <f>ROUND(E9*U9,2)</f>
        <v>16.73</v>
      </c>
      <c r="W9" s="22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600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24"/>
      <c r="B10" s="225"/>
      <c r="C10" s="260" t="s">
        <v>601</v>
      </c>
      <c r="D10" s="229"/>
      <c r="E10" s="230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153</v>
      </c>
      <c r="AH10" s="207">
        <v>0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24"/>
      <c r="B11" s="225"/>
      <c r="C11" s="260" t="s">
        <v>602</v>
      </c>
      <c r="D11" s="229"/>
      <c r="E11" s="230">
        <v>44.6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153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42">
        <v>2</v>
      </c>
      <c r="B12" s="243" t="s">
        <v>603</v>
      </c>
      <c r="C12" s="259" t="s">
        <v>604</v>
      </c>
      <c r="D12" s="244" t="s">
        <v>341</v>
      </c>
      <c r="E12" s="245">
        <v>144</v>
      </c>
      <c r="F12" s="246"/>
      <c r="G12" s="247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15</v>
      </c>
      <c r="M12" s="227">
        <f>G12*(1+L12/100)</f>
        <v>0</v>
      </c>
      <c r="N12" s="227">
        <v>0</v>
      </c>
      <c r="O12" s="227">
        <f>ROUND(E12*N12,2)</f>
        <v>0</v>
      </c>
      <c r="P12" s="227">
        <v>0</v>
      </c>
      <c r="Q12" s="227">
        <f>ROUND(E12*P12,2)</f>
        <v>0</v>
      </c>
      <c r="R12" s="227"/>
      <c r="S12" s="227" t="s">
        <v>150</v>
      </c>
      <c r="T12" s="227" t="s">
        <v>150</v>
      </c>
      <c r="U12" s="227">
        <v>1.556</v>
      </c>
      <c r="V12" s="227">
        <f>ROUND(E12*U12,2)</f>
        <v>224.06</v>
      </c>
      <c r="W12" s="22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600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24"/>
      <c r="B13" s="225"/>
      <c r="C13" s="260" t="s">
        <v>605</v>
      </c>
      <c r="D13" s="229"/>
      <c r="E13" s="230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153</v>
      </c>
      <c r="AH13" s="207">
        <v>0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24"/>
      <c r="B14" s="225"/>
      <c r="C14" s="260" t="s">
        <v>606</v>
      </c>
      <c r="D14" s="229"/>
      <c r="E14" s="230">
        <v>144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153</v>
      </c>
      <c r="AH14" s="207">
        <v>0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42">
        <v>3</v>
      </c>
      <c r="B15" s="243" t="s">
        <v>607</v>
      </c>
      <c r="C15" s="259" t="s">
        <v>608</v>
      </c>
      <c r="D15" s="244" t="s">
        <v>341</v>
      </c>
      <c r="E15" s="245">
        <v>513.95000000000005</v>
      </c>
      <c r="F15" s="246"/>
      <c r="G15" s="247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15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150</v>
      </c>
      <c r="T15" s="227" t="s">
        <v>150</v>
      </c>
      <c r="U15" s="227">
        <v>3.5330000000000004</v>
      </c>
      <c r="V15" s="227">
        <f>ROUND(E15*U15,2)</f>
        <v>1815.79</v>
      </c>
      <c r="W15" s="22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600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24"/>
      <c r="B16" s="225"/>
      <c r="C16" s="260" t="s">
        <v>609</v>
      </c>
      <c r="D16" s="229"/>
      <c r="E16" s="230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153</v>
      </c>
      <c r="AH16" s="207">
        <v>0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5">
      <c r="A17" s="224"/>
      <c r="B17" s="225"/>
      <c r="C17" s="260" t="s">
        <v>610</v>
      </c>
      <c r="D17" s="229"/>
      <c r="E17" s="230">
        <v>513.95000000000005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153</v>
      </c>
      <c r="AH17" s="207">
        <v>0</v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5">
      <c r="A18" s="242">
        <v>4</v>
      </c>
      <c r="B18" s="243" t="s">
        <v>611</v>
      </c>
      <c r="C18" s="259" t="s">
        <v>612</v>
      </c>
      <c r="D18" s="244" t="s">
        <v>149</v>
      </c>
      <c r="E18" s="245">
        <v>191.28</v>
      </c>
      <c r="F18" s="246"/>
      <c r="G18" s="247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15</v>
      </c>
      <c r="M18" s="227">
        <f>G18*(1+L18/100)</f>
        <v>0</v>
      </c>
      <c r="N18" s="227">
        <v>1.49E-3</v>
      </c>
      <c r="O18" s="227">
        <f>ROUND(E18*N18,2)</f>
        <v>0.28999999999999998</v>
      </c>
      <c r="P18" s="227">
        <v>0</v>
      </c>
      <c r="Q18" s="227">
        <f>ROUND(E18*P18,2)</f>
        <v>0</v>
      </c>
      <c r="R18" s="227"/>
      <c r="S18" s="227" t="s">
        <v>150</v>
      </c>
      <c r="T18" s="227" t="s">
        <v>150</v>
      </c>
      <c r="U18" s="227">
        <v>0.32300000000000001</v>
      </c>
      <c r="V18" s="227">
        <f>ROUND(E18*U18,2)</f>
        <v>61.78</v>
      </c>
      <c r="W18" s="22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600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24"/>
      <c r="B19" s="225"/>
      <c r="C19" s="260" t="s">
        <v>613</v>
      </c>
      <c r="D19" s="229"/>
      <c r="E19" s="230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153</v>
      </c>
      <c r="AH19" s="207">
        <v>0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24"/>
      <c r="B20" s="225"/>
      <c r="C20" s="260" t="s">
        <v>614</v>
      </c>
      <c r="D20" s="229"/>
      <c r="E20" s="230">
        <v>191.28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153</v>
      </c>
      <c r="AH20" s="207">
        <v>0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50">
        <v>5</v>
      </c>
      <c r="B21" s="251" t="s">
        <v>615</v>
      </c>
      <c r="C21" s="263" t="s">
        <v>616</v>
      </c>
      <c r="D21" s="252" t="s">
        <v>149</v>
      </c>
      <c r="E21" s="253">
        <v>191.28</v>
      </c>
      <c r="F21" s="254"/>
      <c r="G21" s="255">
        <f>ROUND(E21*F21,2)</f>
        <v>0</v>
      </c>
      <c r="H21" s="228"/>
      <c r="I21" s="227">
        <f>ROUND(E21*H21,2)</f>
        <v>0</v>
      </c>
      <c r="J21" s="228"/>
      <c r="K21" s="227">
        <f>ROUND(E21*J21,2)</f>
        <v>0</v>
      </c>
      <c r="L21" s="227">
        <v>15</v>
      </c>
      <c r="M21" s="227">
        <f>G21*(1+L21/100)</f>
        <v>0</v>
      </c>
      <c r="N21" s="227">
        <v>0</v>
      </c>
      <c r="O21" s="227">
        <f>ROUND(E21*N21,2)</f>
        <v>0</v>
      </c>
      <c r="P21" s="227">
        <v>0</v>
      </c>
      <c r="Q21" s="227">
        <f>ROUND(E21*P21,2)</f>
        <v>0</v>
      </c>
      <c r="R21" s="227"/>
      <c r="S21" s="227" t="s">
        <v>150</v>
      </c>
      <c r="T21" s="227" t="s">
        <v>150</v>
      </c>
      <c r="U21" s="227">
        <v>0.17100000000000001</v>
      </c>
      <c r="V21" s="227">
        <f>ROUND(E21*U21,2)</f>
        <v>32.71</v>
      </c>
      <c r="W21" s="22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600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5">
      <c r="A22" s="242">
        <v>6</v>
      </c>
      <c r="B22" s="243" t="s">
        <v>617</v>
      </c>
      <c r="C22" s="259" t="s">
        <v>618</v>
      </c>
      <c r="D22" s="244" t="s">
        <v>341</v>
      </c>
      <c r="E22" s="245">
        <v>144</v>
      </c>
      <c r="F22" s="246"/>
      <c r="G22" s="247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15</v>
      </c>
      <c r="M22" s="227">
        <f>G22*(1+L22/100)</f>
        <v>0</v>
      </c>
      <c r="N22" s="227">
        <v>1.3700000000000001E-3</v>
      </c>
      <c r="O22" s="227">
        <f>ROUND(E22*N22,2)</f>
        <v>0.2</v>
      </c>
      <c r="P22" s="227">
        <v>0</v>
      </c>
      <c r="Q22" s="227">
        <f>ROUND(E22*P22,2)</f>
        <v>0</v>
      </c>
      <c r="R22" s="227"/>
      <c r="S22" s="227" t="s">
        <v>150</v>
      </c>
      <c r="T22" s="227" t="s">
        <v>150</v>
      </c>
      <c r="U22" s="227">
        <v>0.16400000000000001</v>
      </c>
      <c r="V22" s="227">
        <f>ROUND(E22*U22,2)</f>
        <v>23.62</v>
      </c>
      <c r="W22" s="22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600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24"/>
      <c r="B23" s="225"/>
      <c r="C23" s="260" t="s">
        <v>605</v>
      </c>
      <c r="D23" s="229"/>
      <c r="E23" s="230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153</v>
      </c>
      <c r="AH23" s="207">
        <v>0</v>
      </c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5">
      <c r="A24" s="224"/>
      <c r="B24" s="225"/>
      <c r="C24" s="260" t="s">
        <v>606</v>
      </c>
      <c r="D24" s="229"/>
      <c r="E24" s="230">
        <v>144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153</v>
      </c>
      <c r="AH24" s="207">
        <v>0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5">
      <c r="A25" s="250">
        <v>7</v>
      </c>
      <c r="B25" s="251" t="s">
        <v>619</v>
      </c>
      <c r="C25" s="263" t="s">
        <v>620</v>
      </c>
      <c r="D25" s="252" t="s">
        <v>341</v>
      </c>
      <c r="E25" s="253">
        <v>144</v>
      </c>
      <c r="F25" s="254"/>
      <c r="G25" s="255">
        <f>ROUND(E25*F25,2)</f>
        <v>0</v>
      </c>
      <c r="H25" s="228"/>
      <c r="I25" s="227">
        <f>ROUND(E25*H25,2)</f>
        <v>0</v>
      </c>
      <c r="J25" s="228"/>
      <c r="K25" s="227">
        <f>ROUND(E25*J25,2)</f>
        <v>0</v>
      </c>
      <c r="L25" s="227">
        <v>15</v>
      </c>
      <c r="M25" s="227">
        <f>G25*(1+L25/100)</f>
        <v>0</v>
      </c>
      <c r="N25" s="227">
        <v>0</v>
      </c>
      <c r="O25" s="227">
        <f>ROUND(E25*N25,2)</f>
        <v>0</v>
      </c>
      <c r="P25" s="227">
        <v>0</v>
      </c>
      <c r="Q25" s="227">
        <f>ROUND(E25*P25,2)</f>
        <v>0</v>
      </c>
      <c r="R25" s="227"/>
      <c r="S25" s="227" t="s">
        <v>150</v>
      </c>
      <c r="T25" s="227" t="s">
        <v>150</v>
      </c>
      <c r="U25" s="227">
        <v>4.8000000000000001E-2</v>
      </c>
      <c r="V25" s="227">
        <f>ROUND(E25*U25,2)</f>
        <v>6.91</v>
      </c>
      <c r="W25" s="22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600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5">
      <c r="A26" s="242">
        <v>8</v>
      </c>
      <c r="B26" s="243" t="s">
        <v>621</v>
      </c>
      <c r="C26" s="259" t="s">
        <v>622</v>
      </c>
      <c r="D26" s="244" t="s">
        <v>341</v>
      </c>
      <c r="E26" s="245">
        <v>657.95</v>
      </c>
      <c r="F26" s="246"/>
      <c r="G26" s="247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15</v>
      </c>
      <c r="M26" s="227">
        <f>G26*(1+L26/100)</f>
        <v>0</v>
      </c>
      <c r="N26" s="227">
        <v>0</v>
      </c>
      <c r="O26" s="227">
        <f>ROUND(E26*N26,2)</f>
        <v>0</v>
      </c>
      <c r="P26" s="227">
        <v>0</v>
      </c>
      <c r="Q26" s="227">
        <f>ROUND(E26*P26,2)</f>
        <v>0</v>
      </c>
      <c r="R26" s="227"/>
      <c r="S26" s="227" t="s">
        <v>150</v>
      </c>
      <c r="T26" s="227" t="s">
        <v>150</v>
      </c>
      <c r="U26" s="227">
        <v>9.4E-2</v>
      </c>
      <c r="V26" s="227">
        <f>ROUND(E26*U26,2)</f>
        <v>61.85</v>
      </c>
      <c r="W26" s="22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600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5">
      <c r="A27" s="224"/>
      <c r="B27" s="225"/>
      <c r="C27" s="260" t="s">
        <v>623</v>
      </c>
      <c r="D27" s="229"/>
      <c r="E27" s="230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153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5">
      <c r="A28" s="224"/>
      <c r="B28" s="225"/>
      <c r="C28" s="260" t="s">
        <v>624</v>
      </c>
      <c r="D28" s="229"/>
      <c r="E28" s="230">
        <v>657.95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153</v>
      </c>
      <c r="AH28" s="207">
        <v>0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42">
        <v>9</v>
      </c>
      <c r="B29" s="243" t="s">
        <v>625</v>
      </c>
      <c r="C29" s="259" t="s">
        <v>626</v>
      </c>
      <c r="D29" s="244" t="s">
        <v>341</v>
      </c>
      <c r="E29" s="245">
        <v>144</v>
      </c>
      <c r="F29" s="246"/>
      <c r="G29" s="247">
        <f>ROUND(E29*F29,2)</f>
        <v>0</v>
      </c>
      <c r="H29" s="228"/>
      <c r="I29" s="227">
        <f>ROUND(E29*H29,2)</f>
        <v>0</v>
      </c>
      <c r="J29" s="228"/>
      <c r="K29" s="227">
        <f>ROUND(E29*J29,2)</f>
        <v>0</v>
      </c>
      <c r="L29" s="227">
        <v>15</v>
      </c>
      <c r="M29" s="227">
        <f>G29*(1+L29/100)</f>
        <v>0</v>
      </c>
      <c r="N29" s="227">
        <v>0</v>
      </c>
      <c r="O29" s="227">
        <f>ROUND(E29*N29,2)</f>
        <v>0</v>
      </c>
      <c r="P29" s="227">
        <v>0</v>
      </c>
      <c r="Q29" s="227">
        <f>ROUND(E29*P29,2)</f>
        <v>0</v>
      </c>
      <c r="R29" s="227"/>
      <c r="S29" s="227" t="s">
        <v>150</v>
      </c>
      <c r="T29" s="227" t="s">
        <v>150</v>
      </c>
      <c r="U29" s="227">
        <v>1.1000000000000001E-2</v>
      </c>
      <c r="V29" s="227">
        <f>ROUND(E29*U29,2)</f>
        <v>1.58</v>
      </c>
      <c r="W29" s="22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600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24"/>
      <c r="B30" s="225"/>
      <c r="C30" s="260" t="s">
        <v>627</v>
      </c>
      <c r="D30" s="229"/>
      <c r="E30" s="230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153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5">
      <c r="A31" s="224"/>
      <c r="B31" s="225"/>
      <c r="C31" s="260" t="s">
        <v>606</v>
      </c>
      <c r="D31" s="229"/>
      <c r="E31" s="230">
        <v>144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153</v>
      </c>
      <c r="AH31" s="207">
        <v>0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5">
      <c r="A32" s="242">
        <v>10</v>
      </c>
      <c r="B32" s="243" t="s">
        <v>628</v>
      </c>
      <c r="C32" s="259" t="s">
        <v>629</v>
      </c>
      <c r="D32" s="244" t="s">
        <v>341</v>
      </c>
      <c r="E32" s="245">
        <v>126.22000000000001</v>
      </c>
      <c r="F32" s="246"/>
      <c r="G32" s="247">
        <f>ROUND(E32*F32,2)</f>
        <v>0</v>
      </c>
      <c r="H32" s="228"/>
      <c r="I32" s="227">
        <f>ROUND(E32*H32,2)</f>
        <v>0</v>
      </c>
      <c r="J32" s="228"/>
      <c r="K32" s="227">
        <f>ROUND(E32*J32,2)</f>
        <v>0</v>
      </c>
      <c r="L32" s="227">
        <v>15</v>
      </c>
      <c r="M32" s="227">
        <f>G32*(1+L32/100)</f>
        <v>0</v>
      </c>
      <c r="N32" s="227">
        <v>0</v>
      </c>
      <c r="O32" s="227">
        <f>ROUND(E32*N32,2)</f>
        <v>0</v>
      </c>
      <c r="P32" s="227">
        <v>0</v>
      </c>
      <c r="Q32" s="227">
        <f>ROUND(E32*P32,2)</f>
        <v>0</v>
      </c>
      <c r="R32" s="227"/>
      <c r="S32" s="227" t="s">
        <v>150</v>
      </c>
      <c r="T32" s="227" t="s">
        <v>150</v>
      </c>
      <c r="U32" s="227">
        <v>1.1000000000000001E-2</v>
      </c>
      <c r="V32" s="227">
        <f>ROUND(E32*U32,2)</f>
        <v>1.39</v>
      </c>
      <c r="W32" s="22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600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5">
      <c r="A33" s="224"/>
      <c r="B33" s="225"/>
      <c r="C33" s="260" t="s">
        <v>630</v>
      </c>
      <c r="D33" s="229"/>
      <c r="E33" s="230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153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5">
      <c r="A34" s="224"/>
      <c r="B34" s="225"/>
      <c r="C34" s="260" t="s">
        <v>631</v>
      </c>
      <c r="D34" s="229"/>
      <c r="E34" s="230">
        <v>126.22000000000001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153</v>
      </c>
      <c r="AH34" s="207">
        <v>0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5">
      <c r="A35" s="242">
        <v>11</v>
      </c>
      <c r="B35" s="243" t="s">
        <v>632</v>
      </c>
      <c r="C35" s="259" t="s">
        <v>633</v>
      </c>
      <c r="D35" s="244" t="s">
        <v>341</v>
      </c>
      <c r="E35" s="245">
        <v>126.22000000000001</v>
      </c>
      <c r="F35" s="246"/>
      <c r="G35" s="247">
        <f>ROUND(E35*F35,2)</f>
        <v>0</v>
      </c>
      <c r="H35" s="228"/>
      <c r="I35" s="227">
        <f>ROUND(E35*H35,2)</f>
        <v>0</v>
      </c>
      <c r="J35" s="228"/>
      <c r="K35" s="227">
        <f>ROUND(E35*J35,2)</f>
        <v>0</v>
      </c>
      <c r="L35" s="227">
        <v>15</v>
      </c>
      <c r="M35" s="227">
        <f>G35*(1+L35/100)</f>
        <v>0</v>
      </c>
      <c r="N35" s="227">
        <v>0</v>
      </c>
      <c r="O35" s="227">
        <f>ROUND(E35*N35,2)</f>
        <v>0</v>
      </c>
      <c r="P35" s="227">
        <v>0</v>
      </c>
      <c r="Q35" s="227">
        <f>ROUND(E35*P35,2)</f>
        <v>0</v>
      </c>
      <c r="R35" s="227"/>
      <c r="S35" s="227" t="s">
        <v>150</v>
      </c>
      <c r="T35" s="227" t="s">
        <v>150</v>
      </c>
      <c r="U35" s="227">
        <v>0</v>
      </c>
      <c r="V35" s="227">
        <f>ROUND(E35*U35,2)</f>
        <v>0</v>
      </c>
      <c r="W35" s="22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600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5">
      <c r="A36" s="224"/>
      <c r="B36" s="225"/>
      <c r="C36" s="260" t="s">
        <v>630</v>
      </c>
      <c r="D36" s="229"/>
      <c r="E36" s="230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153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5">
      <c r="A37" s="224"/>
      <c r="B37" s="225"/>
      <c r="C37" s="260" t="s">
        <v>631</v>
      </c>
      <c r="D37" s="229"/>
      <c r="E37" s="230">
        <v>126.22000000000001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153</v>
      </c>
      <c r="AH37" s="207">
        <v>0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5">
      <c r="A38" s="242">
        <v>12</v>
      </c>
      <c r="B38" s="243" t="s">
        <v>634</v>
      </c>
      <c r="C38" s="259" t="s">
        <v>635</v>
      </c>
      <c r="D38" s="244" t="s">
        <v>341</v>
      </c>
      <c r="E38" s="245">
        <v>531.73</v>
      </c>
      <c r="F38" s="246"/>
      <c r="G38" s="247">
        <f>ROUND(E38*F38,2)</f>
        <v>0</v>
      </c>
      <c r="H38" s="228"/>
      <c r="I38" s="227">
        <f>ROUND(E38*H38,2)</f>
        <v>0</v>
      </c>
      <c r="J38" s="228"/>
      <c r="K38" s="227">
        <f>ROUND(E38*J38,2)</f>
        <v>0</v>
      </c>
      <c r="L38" s="227">
        <v>15</v>
      </c>
      <c r="M38" s="227">
        <f>G38*(1+L38/100)</f>
        <v>0</v>
      </c>
      <c r="N38" s="227">
        <v>0</v>
      </c>
      <c r="O38" s="227">
        <f>ROUND(E38*N38,2)</f>
        <v>0</v>
      </c>
      <c r="P38" s="227">
        <v>0</v>
      </c>
      <c r="Q38" s="227">
        <f>ROUND(E38*P38,2)</f>
        <v>0</v>
      </c>
      <c r="R38" s="227"/>
      <c r="S38" s="227" t="s">
        <v>150</v>
      </c>
      <c r="T38" s="227" t="s">
        <v>150</v>
      </c>
      <c r="U38" s="227">
        <v>0.20200000000000001</v>
      </c>
      <c r="V38" s="227">
        <f>ROUND(E38*U38,2)</f>
        <v>107.41</v>
      </c>
      <c r="W38" s="227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600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5">
      <c r="A39" s="224"/>
      <c r="B39" s="225"/>
      <c r="C39" s="261" t="s">
        <v>636</v>
      </c>
      <c r="D39" s="248"/>
      <c r="E39" s="248"/>
      <c r="F39" s="248"/>
      <c r="G39" s="248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189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5">
      <c r="A40" s="224"/>
      <c r="B40" s="225"/>
      <c r="C40" s="260" t="s">
        <v>637</v>
      </c>
      <c r="D40" s="229"/>
      <c r="E40" s="230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153</v>
      </c>
      <c r="AH40" s="207">
        <v>0</v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5">
      <c r="A41" s="224"/>
      <c r="B41" s="225"/>
      <c r="C41" s="260" t="s">
        <v>638</v>
      </c>
      <c r="D41" s="229"/>
      <c r="E41" s="230">
        <v>531.73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153</v>
      </c>
      <c r="AH41" s="207">
        <v>0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ht="20" outlineLevel="1" x14ac:dyDescent="0.25">
      <c r="A42" s="242">
        <v>13</v>
      </c>
      <c r="B42" s="243" t="s">
        <v>639</v>
      </c>
      <c r="C42" s="259" t="s">
        <v>640</v>
      </c>
      <c r="D42" s="244" t="s">
        <v>341</v>
      </c>
      <c r="E42" s="245">
        <v>12.48</v>
      </c>
      <c r="F42" s="246"/>
      <c r="G42" s="247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15</v>
      </c>
      <c r="M42" s="227">
        <f>G42*(1+L42/100)</f>
        <v>0</v>
      </c>
      <c r="N42" s="227">
        <v>1.7000000000000002</v>
      </c>
      <c r="O42" s="227">
        <f>ROUND(E42*N42,2)</f>
        <v>21.22</v>
      </c>
      <c r="P42" s="227">
        <v>0</v>
      </c>
      <c r="Q42" s="227">
        <f>ROUND(E42*P42,2)</f>
        <v>0</v>
      </c>
      <c r="R42" s="227"/>
      <c r="S42" s="227" t="s">
        <v>150</v>
      </c>
      <c r="T42" s="227" t="s">
        <v>150</v>
      </c>
      <c r="U42" s="227">
        <v>1.5870000000000002</v>
      </c>
      <c r="V42" s="227">
        <f>ROUND(E42*U42,2)</f>
        <v>19.809999999999999</v>
      </c>
      <c r="W42" s="22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163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5">
      <c r="A43" s="224"/>
      <c r="B43" s="225"/>
      <c r="C43" s="260" t="s">
        <v>641</v>
      </c>
      <c r="D43" s="229"/>
      <c r="E43" s="230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153</v>
      </c>
      <c r="AH43" s="207">
        <v>0</v>
      </c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5">
      <c r="A44" s="224"/>
      <c r="B44" s="225"/>
      <c r="C44" s="260" t="s">
        <v>642</v>
      </c>
      <c r="D44" s="229"/>
      <c r="E44" s="230">
        <v>12.48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153</v>
      </c>
      <c r="AH44" s="207">
        <v>0</v>
      </c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ht="20" outlineLevel="1" x14ac:dyDescent="0.25">
      <c r="A45" s="242">
        <v>14</v>
      </c>
      <c r="B45" s="243" t="s">
        <v>643</v>
      </c>
      <c r="C45" s="259" t="s">
        <v>644</v>
      </c>
      <c r="D45" s="244" t="s">
        <v>364</v>
      </c>
      <c r="E45" s="245">
        <v>4.4600000000000009</v>
      </c>
      <c r="F45" s="246"/>
      <c r="G45" s="247">
        <f>ROUND(E45*F45,2)</f>
        <v>0</v>
      </c>
      <c r="H45" s="228"/>
      <c r="I45" s="227">
        <f>ROUND(E45*H45,2)</f>
        <v>0</v>
      </c>
      <c r="J45" s="228"/>
      <c r="K45" s="227">
        <f>ROUND(E45*J45,2)</f>
        <v>0</v>
      </c>
      <c r="L45" s="227">
        <v>15</v>
      </c>
      <c r="M45" s="227">
        <f>G45*(1+L45/100)</f>
        <v>0</v>
      </c>
      <c r="N45" s="227">
        <v>0</v>
      </c>
      <c r="O45" s="227">
        <f>ROUND(E45*N45,2)</f>
        <v>0</v>
      </c>
      <c r="P45" s="227">
        <v>0</v>
      </c>
      <c r="Q45" s="227">
        <f>ROUND(E45*P45,2)</f>
        <v>0</v>
      </c>
      <c r="R45" s="227"/>
      <c r="S45" s="227" t="s">
        <v>150</v>
      </c>
      <c r="T45" s="227" t="s">
        <v>150</v>
      </c>
      <c r="U45" s="227">
        <v>1.1400000000000001</v>
      </c>
      <c r="V45" s="227">
        <f>ROUND(E45*U45,2)</f>
        <v>5.08</v>
      </c>
      <c r="W45" s="227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600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5">
      <c r="A46" s="224"/>
      <c r="B46" s="225"/>
      <c r="C46" s="260" t="s">
        <v>645</v>
      </c>
      <c r="D46" s="229"/>
      <c r="E46" s="230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153</v>
      </c>
      <c r="AH46" s="207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5">
      <c r="A47" s="224"/>
      <c r="B47" s="225"/>
      <c r="C47" s="260" t="s">
        <v>646</v>
      </c>
      <c r="D47" s="229"/>
      <c r="E47" s="230">
        <v>4.4600000000000009</v>
      </c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153</v>
      </c>
      <c r="AH47" s="207">
        <v>0</v>
      </c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5">
      <c r="A48" s="242">
        <v>15</v>
      </c>
      <c r="B48" s="243" t="s">
        <v>647</v>
      </c>
      <c r="C48" s="259" t="s">
        <v>648</v>
      </c>
      <c r="D48" s="244" t="s">
        <v>364</v>
      </c>
      <c r="E48" s="245">
        <v>4.4600000000000009</v>
      </c>
      <c r="F48" s="246"/>
      <c r="G48" s="247">
        <f>ROUND(E48*F48,2)</f>
        <v>0</v>
      </c>
      <c r="H48" s="228"/>
      <c r="I48" s="227">
        <f>ROUND(E48*H48,2)</f>
        <v>0</v>
      </c>
      <c r="J48" s="228"/>
      <c r="K48" s="227">
        <f>ROUND(E48*J48,2)</f>
        <v>0</v>
      </c>
      <c r="L48" s="227">
        <v>15</v>
      </c>
      <c r="M48" s="227">
        <f>G48*(1+L48/100)</f>
        <v>0</v>
      </c>
      <c r="N48" s="227">
        <v>0</v>
      </c>
      <c r="O48" s="227">
        <f>ROUND(E48*N48,2)</f>
        <v>0</v>
      </c>
      <c r="P48" s="227">
        <v>0</v>
      </c>
      <c r="Q48" s="227">
        <f>ROUND(E48*P48,2)</f>
        <v>0</v>
      </c>
      <c r="R48" s="227"/>
      <c r="S48" s="227" t="s">
        <v>150</v>
      </c>
      <c r="T48" s="227" t="s">
        <v>150</v>
      </c>
      <c r="U48" s="227">
        <v>0</v>
      </c>
      <c r="V48" s="227">
        <f>ROUND(E48*U48,2)</f>
        <v>0</v>
      </c>
      <c r="W48" s="227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600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outlineLevel="1" x14ac:dyDescent="0.25">
      <c r="A49" s="224"/>
      <c r="B49" s="225"/>
      <c r="C49" s="260" t="s">
        <v>645</v>
      </c>
      <c r="D49" s="229"/>
      <c r="E49" s="230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153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outlineLevel="1" x14ac:dyDescent="0.25">
      <c r="A50" s="224"/>
      <c r="B50" s="225"/>
      <c r="C50" s="260" t="s">
        <v>646</v>
      </c>
      <c r="D50" s="229"/>
      <c r="E50" s="230">
        <v>4.4600000000000009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153</v>
      </c>
      <c r="AH50" s="207">
        <v>0</v>
      </c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5">
      <c r="A51" s="242">
        <v>16</v>
      </c>
      <c r="B51" s="243" t="s">
        <v>328</v>
      </c>
      <c r="C51" s="259" t="s">
        <v>329</v>
      </c>
      <c r="D51" s="244" t="s">
        <v>149</v>
      </c>
      <c r="E51" s="245">
        <v>120.27000000000001</v>
      </c>
      <c r="F51" s="246"/>
      <c r="G51" s="247">
        <f>ROUND(E51*F51,2)</f>
        <v>0</v>
      </c>
      <c r="H51" s="228"/>
      <c r="I51" s="227">
        <f>ROUND(E51*H51,2)</f>
        <v>0</v>
      </c>
      <c r="J51" s="228"/>
      <c r="K51" s="227">
        <f>ROUND(E51*J51,2)</f>
        <v>0</v>
      </c>
      <c r="L51" s="227">
        <v>15</v>
      </c>
      <c r="M51" s="227">
        <f>G51*(1+L51/100)</f>
        <v>0</v>
      </c>
      <c r="N51" s="227">
        <v>0</v>
      </c>
      <c r="O51" s="227">
        <f>ROUND(E51*N51,2)</f>
        <v>0</v>
      </c>
      <c r="P51" s="227">
        <v>0.13800000000000001</v>
      </c>
      <c r="Q51" s="227">
        <f>ROUND(E51*P51,2)</f>
        <v>16.600000000000001</v>
      </c>
      <c r="R51" s="227"/>
      <c r="S51" s="227" t="s">
        <v>150</v>
      </c>
      <c r="T51" s="227" t="s">
        <v>150</v>
      </c>
      <c r="U51" s="227">
        <v>0.16</v>
      </c>
      <c r="V51" s="227">
        <f>ROUND(E51*U51,2)</f>
        <v>19.239999999999998</v>
      </c>
      <c r="W51" s="227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600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5">
      <c r="A52" s="224"/>
      <c r="B52" s="225"/>
      <c r="C52" s="260" t="s">
        <v>649</v>
      </c>
      <c r="D52" s="229"/>
      <c r="E52" s="230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153</v>
      </c>
      <c r="AH52" s="207">
        <v>0</v>
      </c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5">
      <c r="A53" s="224"/>
      <c r="B53" s="225"/>
      <c r="C53" s="260" t="s">
        <v>650</v>
      </c>
      <c r="D53" s="229"/>
      <c r="E53" s="230">
        <v>120.27000000000001</v>
      </c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153</v>
      </c>
      <c r="AH53" s="207">
        <v>0</v>
      </c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5">
      <c r="A54" s="242">
        <v>17</v>
      </c>
      <c r="B54" s="243" t="s">
        <v>651</v>
      </c>
      <c r="C54" s="259" t="s">
        <v>652</v>
      </c>
      <c r="D54" s="244" t="s">
        <v>341</v>
      </c>
      <c r="E54" s="245">
        <v>657.95</v>
      </c>
      <c r="F54" s="246"/>
      <c r="G54" s="247">
        <f>ROUND(E54*F54,2)</f>
        <v>0</v>
      </c>
      <c r="H54" s="228"/>
      <c r="I54" s="227">
        <f>ROUND(E54*H54,2)</f>
        <v>0</v>
      </c>
      <c r="J54" s="228"/>
      <c r="K54" s="227">
        <f>ROUND(E54*J54,2)</f>
        <v>0</v>
      </c>
      <c r="L54" s="227">
        <v>15</v>
      </c>
      <c r="M54" s="227">
        <f>G54*(1+L54/100)</f>
        <v>0</v>
      </c>
      <c r="N54" s="227">
        <v>0</v>
      </c>
      <c r="O54" s="227">
        <f>ROUND(E54*N54,2)</f>
        <v>0</v>
      </c>
      <c r="P54" s="227">
        <v>0</v>
      </c>
      <c r="Q54" s="227">
        <f>ROUND(E54*P54,2)</f>
        <v>0</v>
      </c>
      <c r="R54" s="227"/>
      <c r="S54" s="227" t="s">
        <v>150</v>
      </c>
      <c r="T54" s="227" t="s">
        <v>150</v>
      </c>
      <c r="U54" s="227">
        <v>5.8000000000000003E-2</v>
      </c>
      <c r="V54" s="227">
        <f>ROUND(E54*U54,2)</f>
        <v>38.159999999999997</v>
      </c>
      <c r="W54" s="227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600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5">
      <c r="A55" s="224"/>
      <c r="B55" s="225"/>
      <c r="C55" s="260" t="s">
        <v>623</v>
      </c>
      <c r="D55" s="229"/>
      <c r="E55" s="230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153</v>
      </c>
      <c r="AH55" s="207">
        <v>0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5">
      <c r="A56" s="224"/>
      <c r="B56" s="225"/>
      <c r="C56" s="260" t="s">
        <v>624</v>
      </c>
      <c r="D56" s="229"/>
      <c r="E56" s="230">
        <v>657.95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153</v>
      </c>
      <c r="AH56" s="207">
        <v>0</v>
      </c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5">
      <c r="A57" s="242">
        <v>18</v>
      </c>
      <c r="B57" s="243" t="s">
        <v>653</v>
      </c>
      <c r="C57" s="259" t="s">
        <v>654</v>
      </c>
      <c r="D57" s="244" t="s">
        <v>149</v>
      </c>
      <c r="E57" s="245">
        <v>541</v>
      </c>
      <c r="F57" s="246"/>
      <c r="G57" s="247">
        <f>ROUND(E57*F57,2)</f>
        <v>0</v>
      </c>
      <c r="H57" s="228"/>
      <c r="I57" s="227">
        <f>ROUND(E57*H57,2)</f>
        <v>0</v>
      </c>
      <c r="J57" s="228"/>
      <c r="K57" s="227">
        <f>ROUND(E57*J57,2)</f>
        <v>0</v>
      </c>
      <c r="L57" s="227">
        <v>15</v>
      </c>
      <c r="M57" s="227">
        <f>G57*(1+L57/100)</f>
        <v>0</v>
      </c>
      <c r="N57" s="227">
        <v>8.6000000000000009E-4</v>
      </c>
      <c r="O57" s="227">
        <f>ROUND(E57*N57,2)</f>
        <v>0.47</v>
      </c>
      <c r="P57" s="227">
        <v>0</v>
      </c>
      <c r="Q57" s="227">
        <f>ROUND(E57*P57,2)</f>
        <v>0</v>
      </c>
      <c r="R57" s="227"/>
      <c r="S57" s="227" t="s">
        <v>150</v>
      </c>
      <c r="T57" s="227" t="s">
        <v>150</v>
      </c>
      <c r="U57" s="227">
        <v>0.47900000000000004</v>
      </c>
      <c r="V57" s="227">
        <f>ROUND(E57*U57,2)</f>
        <v>259.14</v>
      </c>
      <c r="W57" s="227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600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5">
      <c r="A58" s="224"/>
      <c r="B58" s="225"/>
      <c r="C58" s="260" t="s">
        <v>655</v>
      </c>
      <c r="D58" s="229"/>
      <c r="E58" s="230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153</v>
      </c>
      <c r="AH58" s="207">
        <v>0</v>
      </c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5">
      <c r="A59" s="224"/>
      <c r="B59" s="225"/>
      <c r="C59" s="260" t="s">
        <v>656</v>
      </c>
      <c r="D59" s="229"/>
      <c r="E59" s="230">
        <v>541</v>
      </c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153</v>
      </c>
      <c r="AH59" s="207">
        <v>0</v>
      </c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5">
      <c r="A60" s="242">
        <v>19</v>
      </c>
      <c r="B60" s="243" t="s">
        <v>657</v>
      </c>
      <c r="C60" s="259" t="s">
        <v>658</v>
      </c>
      <c r="D60" s="244" t="s">
        <v>149</v>
      </c>
      <c r="E60" s="245">
        <v>541</v>
      </c>
      <c r="F60" s="246"/>
      <c r="G60" s="247">
        <f>ROUND(E60*F60,2)</f>
        <v>0</v>
      </c>
      <c r="H60" s="228"/>
      <c r="I60" s="227">
        <f>ROUND(E60*H60,2)</f>
        <v>0</v>
      </c>
      <c r="J60" s="228"/>
      <c r="K60" s="227">
        <f>ROUND(E60*J60,2)</f>
        <v>0</v>
      </c>
      <c r="L60" s="227">
        <v>15</v>
      </c>
      <c r="M60" s="227">
        <f>G60*(1+L60/100)</f>
        <v>0</v>
      </c>
      <c r="N60" s="227">
        <v>0</v>
      </c>
      <c r="O60" s="227">
        <f>ROUND(E60*N60,2)</f>
        <v>0</v>
      </c>
      <c r="P60" s="227">
        <v>0</v>
      </c>
      <c r="Q60" s="227">
        <f>ROUND(E60*P60,2)</f>
        <v>0</v>
      </c>
      <c r="R60" s="227"/>
      <c r="S60" s="227" t="s">
        <v>150</v>
      </c>
      <c r="T60" s="227" t="s">
        <v>150</v>
      </c>
      <c r="U60" s="227">
        <v>0.32700000000000001</v>
      </c>
      <c r="V60" s="227">
        <f>ROUND(E60*U60,2)</f>
        <v>176.91</v>
      </c>
      <c r="W60" s="227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600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5">
      <c r="A61" s="224"/>
      <c r="B61" s="225"/>
      <c r="C61" s="260" t="s">
        <v>655</v>
      </c>
      <c r="D61" s="229"/>
      <c r="E61" s="230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153</v>
      </c>
      <c r="AH61" s="207">
        <v>0</v>
      </c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5">
      <c r="A62" s="224"/>
      <c r="B62" s="225"/>
      <c r="C62" s="260" t="s">
        <v>656</v>
      </c>
      <c r="D62" s="229"/>
      <c r="E62" s="230">
        <v>541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153</v>
      </c>
      <c r="AH62" s="207">
        <v>0</v>
      </c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5">
      <c r="A63" s="242">
        <v>20</v>
      </c>
      <c r="B63" s="243" t="s">
        <v>659</v>
      </c>
      <c r="C63" s="259" t="s">
        <v>660</v>
      </c>
      <c r="D63" s="244" t="s">
        <v>341</v>
      </c>
      <c r="E63" s="245">
        <v>657.95</v>
      </c>
      <c r="F63" s="246"/>
      <c r="G63" s="247">
        <f>ROUND(E63*F63,2)</f>
        <v>0</v>
      </c>
      <c r="H63" s="228"/>
      <c r="I63" s="227">
        <f>ROUND(E63*H63,2)</f>
        <v>0</v>
      </c>
      <c r="J63" s="228"/>
      <c r="K63" s="227">
        <f>ROUND(E63*J63,2)</f>
        <v>0</v>
      </c>
      <c r="L63" s="227">
        <v>15</v>
      </c>
      <c r="M63" s="227">
        <f>G63*(1+L63/100)</f>
        <v>0</v>
      </c>
      <c r="N63" s="227">
        <v>0</v>
      </c>
      <c r="O63" s="227">
        <f>ROUND(E63*N63,2)</f>
        <v>0</v>
      </c>
      <c r="P63" s="227">
        <v>0</v>
      </c>
      <c r="Q63" s="227">
        <f>ROUND(E63*P63,2)</f>
        <v>0</v>
      </c>
      <c r="R63" s="227"/>
      <c r="S63" s="227" t="s">
        <v>150</v>
      </c>
      <c r="T63" s="227" t="s">
        <v>150</v>
      </c>
      <c r="U63" s="227">
        <v>5.3000000000000005E-2</v>
      </c>
      <c r="V63" s="227">
        <f>ROUND(E63*U63,2)</f>
        <v>34.869999999999997</v>
      </c>
      <c r="W63" s="227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600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5">
      <c r="A64" s="224"/>
      <c r="B64" s="225"/>
      <c r="C64" s="260" t="s">
        <v>623</v>
      </c>
      <c r="D64" s="229"/>
      <c r="E64" s="230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153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outlineLevel="1" x14ac:dyDescent="0.25">
      <c r="A65" s="224"/>
      <c r="B65" s="225"/>
      <c r="C65" s="260" t="s">
        <v>624</v>
      </c>
      <c r="D65" s="229"/>
      <c r="E65" s="230">
        <v>657.95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153</v>
      </c>
      <c r="AH65" s="207">
        <v>0</v>
      </c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5">
      <c r="A66" s="242">
        <v>21</v>
      </c>
      <c r="B66" s="243" t="s">
        <v>659</v>
      </c>
      <c r="C66" s="259" t="s">
        <v>660</v>
      </c>
      <c r="D66" s="244" t="s">
        <v>341</v>
      </c>
      <c r="E66" s="245">
        <v>144</v>
      </c>
      <c r="F66" s="246"/>
      <c r="G66" s="247">
        <f>ROUND(E66*F66,2)</f>
        <v>0</v>
      </c>
      <c r="H66" s="228"/>
      <c r="I66" s="227">
        <f>ROUND(E66*H66,2)</f>
        <v>0</v>
      </c>
      <c r="J66" s="228"/>
      <c r="K66" s="227">
        <f>ROUND(E66*J66,2)</f>
        <v>0</v>
      </c>
      <c r="L66" s="227">
        <v>15</v>
      </c>
      <c r="M66" s="227">
        <f>G66*(1+L66/100)</f>
        <v>0</v>
      </c>
      <c r="N66" s="227">
        <v>0</v>
      </c>
      <c r="O66" s="227">
        <f>ROUND(E66*N66,2)</f>
        <v>0</v>
      </c>
      <c r="P66" s="227">
        <v>0</v>
      </c>
      <c r="Q66" s="227">
        <f>ROUND(E66*P66,2)</f>
        <v>0</v>
      </c>
      <c r="R66" s="227"/>
      <c r="S66" s="227" t="s">
        <v>150</v>
      </c>
      <c r="T66" s="227" t="s">
        <v>150</v>
      </c>
      <c r="U66" s="227">
        <v>5.3000000000000005E-2</v>
      </c>
      <c r="V66" s="227">
        <f>ROUND(E66*U66,2)</f>
        <v>7.63</v>
      </c>
      <c r="W66" s="227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600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5">
      <c r="A67" s="224"/>
      <c r="B67" s="225"/>
      <c r="C67" s="260" t="s">
        <v>661</v>
      </c>
      <c r="D67" s="229"/>
      <c r="E67" s="230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153</v>
      </c>
      <c r="AH67" s="207">
        <v>0</v>
      </c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5">
      <c r="A68" s="224"/>
      <c r="B68" s="225"/>
      <c r="C68" s="260" t="s">
        <v>606</v>
      </c>
      <c r="D68" s="229"/>
      <c r="E68" s="230">
        <v>144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153</v>
      </c>
      <c r="AH68" s="207">
        <v>0</v>
      </c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5">
      <c r="A69" s="242">
        <v>22</v>
      </c>
      <c r="B69" s="243" t="s">
        <v>662</v>
      </c>
      <c r="C69" s="259" t="s">
        <v>663</v>
      </c>
      <c r="D69" s="244" t="s">
        <v>364</v>
      </c>
      <c r="E69" s="245">
        <v>4.4600000000000009</v>
      </c>
      <c r="F69" s="246"/>
      <c r="G69" s="247">
        <f>ROUND(E69*F69,2)</f>
        <v>0</v>
      </c>
      <c r="H69" s="228"/>
      <c r="I69" s="227">
        <f>ROUND(E69*H69,2)</f>
        <v>0</v>
      </c>
      <c r="J69" s="228"/>
      <c r="K69" s="227">
        <f>ROUND(E69*J69,2)</f>
        <v>0</v>
      </c>
      <c r="L69" s="227">
        <v>15</v>
      </c>
      <c r="M69" s="227">
        <f>G69*(1+L69/100)</f>
        <v>0</v>
      </c>
      <c r="N69" s="227">
        <v>0</v>
      </c>
      <c r="O69" s="227">
        <f>ROUND(E69*N69,2)</f>
        <v>0</v>
      </c>
      <c r="P69" s="227">
        <v>0</v>
      </c>
      <c r="Q69" s="227">
        <f>ROUND(E69*P69,2)</f>
        <v>0</v>
      </c>
      <c r="R69" s="227"/>
      <c r="S69" s="227" t="s">
        <v>150</v>
      </c>
      <c r="T69" s="227" t="s">
        <v>150</v>
      </c>
      <c r="U69" s="227">
        <v>0.68800000000000006</v>
      </c>
      <c r="V69" s="227">
        <f>ROUND(E69*U69,2)</f>
        <v>3.07</v>
      </c>
      <c r="W69" s="227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600</v>
      </c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outlineLevel="1" x14ac:dyDescent="0.25">
      <c r="A70" s="224"/>
      <c r="B70" s="225"/>
      <c r="C70" s="260" t="s">
        <v>645</v>
      </c>
      <c r="D70" s="229"/>
      <c r="E70" s="230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153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5">
      <c r="A71" s="224"/>
      <c r="B71" s="225"/>
      <c r="C71" s="260" t="s">
        <v>646</v>
      </c>
      <c r="D71" s="229"/>
      <c r="E71" s="230">
        <v>4.4600000000000009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153</v>
      </c>
      <c r="AH71" s="207">
        <v>0</v>
      </c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5">
      <c r="A72" s="242">
        <v>23</v>
      </c>
      <c r="B72" s="243" t="s">
        <v>664</v>
      </c>
      <c r="C72" s="259" t="s">
        <v>665</v>
      </c>
      <c r="D72" s="244" t="s">
        <v>364</v>
      </c>
      <c r="E72" s="245">
        <v>4.4600000000000009</v>
      </c>
      <c r="F72" s="246"/>
      <c r="G72" s="247">
        <f>ROUND(E72*F72,2)</f>
        <v>0</v>
      </c>
      <c r="H72" s="228"/>
      <c r="I72" s="227">
        <f>ROUND(E72*H72,2)</f>
        <v>0</v>
      </c>
      <c r="J72" s="228"/>
      <c r="K72" s="227">
        <f>ROUND(E72*J72,2)</f>
        <v>0</v>
      </c>
      <c r="L72" s="227">
        <v>15</v>
      </c>
      <c r="M72" s="227">
        <f>G72*(1+L72/100)</f>
        <v>0</v>
      </c>
      <c r="N72" s="227">
        <v>0</v>
      </c>
      <c r="O72" s="227">
        <f>ROUND(E72*N72,2)</f>
        <v>0</v>
      </c>
      <c r="P72" s="227">
        <v>0</v>
      </c>
      <c r="Q72" s="227">
        <f>ROUND(E72*P72,2)</f>
        <v>0</v>
      </c>
      <c r="R72" s="227"/>
      <c r="S72" s="227" t="s">
        <v>150</v>
      </c>
      <c r="T72" s="227" t="s">
        <v>150</v>
      </c>
      <c r="U72" s="227">
        <v>0</v>
      </c>
      <c r="V72" s="227">
        <f>ROUND(E72*U72,2)</f>
        <v>0</v>
      </c>
      <c r="W72" s="227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600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5">
      <c r="A73" s="224"/>
      <c r="B73" s="225"/>
      <c r="C73" s="260" t="s">
        <v>645</v>
      </c>
      <c r="D73" s="229"/>
      <c r="E73" s="230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153</v>
      </c>
      <c r="AH73" s="207">
        <v>0</v>
      </c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5">
      <c r="A74" s="224"/>
      <c r="B74" s="225"/>
      <c r="C74" s="260" t="s">
        <v>646</v>
      </c>
      <c r="D74" s="229"/>
      <c r="E74" s="230">
        <v>4.4600000000000009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153</v>
      </c>
      <c r="AH74" s="207">
        <v>0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outlineLevel="1" x14ac:dyDescent="0.25">
      <c r="A75" s="242">
        <v>24</v>
      </c>
      <c r="B75" s="243" t="s">
        <v>666</v>
      </c>
      <c r="C75" s="259" t="s">
        <v>667</v>
      </c>
      <c r="D75" s="244" t="s">
        <v>149</v>
      </c>
      <c r="E75" s="245">
        <v>250</v>
      </c>
      <c r="F75" s="246"/>
      <c r="G75" s="247">
        <f>ROUND(E75*F75,2)</f>
        <v>0</v>
      </c>
      <c r="H75" s="228"/>
      <c r="I75" s="227">
        <f>ROUND(E75*H75,2)</f>
        <v>0</v>
      </c>
      <c r="J75" s="228"/>
      <c r="K75" s="227">
        <f>ROUND(E75*J75,2)</f>
        <v>0</v>
      </c>
      <c r="L75" s="227">
        <v>15</v>
      </c>
      <c r="M75" s="227">
        <f>G75*(1+L75/100)</f>
        <v>0</v>
      </c>
      <c r="N75" s="227">
        <v>3.0000000000000001E-5</v>
      </c>
      <c r="O75" s="227">
        <f>ROUND(E75*N75,2)</f>
        <v>0.01</v>
      </c>
      <c r="P75" s="227">
        <v>0</v>
      </c>
      <c r="Q75" s="227">
        <f>ROUND(E75*P75,2)</f>
        <v>0</v>
      </c>
      <c r="R75" s="227"/>
      <c r="S75" s="227" t="s">
        <v>150</v>
      </c>
      <c r="T75" s="227" t="s">
        <v>150</v>
      </c>
      <c r="U75" s="227">
        <v>6.0000000000000005E-2</v>
      </c>
      <c r="V75" s="227">
        <f>ROUND(E75*U75,2)</f>
        <v>15</v>
      </c>
      <c r="W75" s="227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151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5">
      <c r="A76" s="224"/>
      <c r="B76" s="225"/>
      <c r="C76" s="261" t="s">
        <v>668</v>
      </c>
      <c r="D76" s="248"/>
      <c r="E76" s="248"/>
      <c r="F76" s="248"/>
      <c r="G76" s="248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189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ht="13" x14ac:dyDescent="0.25">
      <c r="A77" s="232" t="s">
        <v>145</v>
      </c>
      <c r="B77" s="233" t="s">
        <v>55</v>
      </c>
      <c r="C77" s="258" t="s">
        <v>68</v>
      </c>
      <c r="D77" s="234"/>
      <c r="E77" s="235"/>
      <c r="F77" s="236"/>
      <c r="G77" s="237">
        <f>SUMIF(AG78:AG92,"&lt;&gt;NOR",G78:G92)</f>
        <v>0</v>
      </c>
      <c r="H77" s="231"/>
      <c r="I77" s="231">
        <f>SUM(I78:I92)</f>
        <v>0</v>
      </c>
      <c r="J77" s="231"/>
      <c r="K77" s="231">
        <f>SUM(K78:K92)</f>
        <v>0</v>
      </c>
      <c r="L77" s="231"/>
      <c r="M77" s="231">
        <f>SUM(M78:M92)</f>
        <v>0</v>
      </c>
      <c r="N77" s="231"/>
      <c r="O77" s="231">
        <f>SUM(O78:O92)</f>
        <v>171.53000000000003</v>
      </c>
      <c r="P77" s="231"/>
      <c r="Q77" s="231">
        <f>SUM(Q78:Q92)</f>
        <v>0</v>
      </c>
      <c r="R77" s="231"/>
      <c r="S77" s="231"/>
      <c r="T77" s="231"/>
      <c r="U77" s="231"/>
      <c r="V77" s="231">
        <f>SUM(V78:V92)</f>
        <v>175.52</v>
      </c>
      <c r="W77" s="231"/>
      <c r="AG77" t="s">
        <v>146</v>
      </c>
    </row>
    <row r="78" spans="1:60" outlineLevel="1" x14ac:dyDescent="0.25">
      <c r="A78" s="242">
        <v>25</v>
      </c>
      <c r="B78" s="243" t="s">
        <v>669</v>
      </c>
      <c r="C78" s="259" t="s">
        <v>670</v>
      </c>
      <c r="D78" s="244" t="s">
        <v>341</v>
      </c>
      <c r="E78" s="245">
        <v>1.2100000000000002</v>
      </c>
      <c r="F78" s="246"/>
      <c r="G78" s="247">
        <f>ROUND(E78*F78,2)</f>
        <v>0</v>
      </c>
      <c r="H78" s="228"/>
      <c r="I78" s="227">
        <f>ROUND(E78*H78,2)</f>
        <v>0</v>
      </c>
      <c r="J78" s="228"/>
      <c r="K78" s="227">
        <f>ROUND(E78*J78,2)</f>
        <v>0</v>
      </c>
      <c r="L78" s="227">
        <v>15</v>
      </c>
      <c r="M78" s="227">
        <f>G78*(1+L78/100)</f>
        <v>0</v>
      </c>
      <c r="N78" s="227">
        <v>2.16</v>
      </c>
      <c r="O78" s="227">
        <f>ROUND(E78*N78,2)</f>
        <v>2.61</v>
      </c>
      <c r="P78" s="227">
        <v>0</v>
      </c>
      <c r="Q78" s="227">
        <f>ROUND(E78*P78,2)</f>
        <v>0</v>
      </c>
      <c r="R78" s="227"/>
      <c r="S78" s="227" t="s">
        <v>150</v>
      </c>
      <c r="T78" s="227" t="s">
        <v>150</v>
      </c>
      <c r="U78" s="227">
        <v>1.0850000000000002</v>
      </c>
      <c r="V78" s="227">
        <f>ROUND(E78*U78,2)</f>
        <v>1.31</v>
      </c>
      <c r="W78" s="227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600</v>
      </c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outlineLevel="1" x14ac:dyDescent="0.25">
      <c r="A79" s="224"/>
      <c r="B79" s="225"/>
      <c r="C79" s="260" t="s">
        <v>671</v>
      </c>
      <c r="D79" s="229"/>
      <c r="E79" s="230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153</v>
      </c>
      <c r="AH79" s="207">
        <v>0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5">
      <c r="A80" s="224"/>
      <c r="B80" s="225"/>
      <c r="C80" s="260" t="s">
        <v>672</v>
      </c>
      <c r="D80" s="229"/>
      <c r="E80" s="230">
        <v>1.2100000000000002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153</v>
      </c>
      <c r="AH80" s="207">
        <v>0</v>
      </c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5">
      <c r="A81" s="242">
        <v>26</v>
      </c>
      <c r="B81" s="243" t="s">
        <v>673</v>
      </c>
      <c r="C81" s="259" t="s">
        <v>674</v>
      </c>
      <c r="D81" s="244" t="s">
        <v>304</v>
      </c>
      <c r="E81" s="245">
        <v>270.5</v>
      </c>
      <c r="F81" s="246"/>
      <c r="G81" s="247">
        <f>ROUND(E81*F81,2)</f>
        <v>0</v>
      </c>
      <c r="H81" s="228"/>
      <c r="I81" s="227">
        <f>ROUND(E81*H81,2)</f>
        <v>0</v>
      </c>
      <c r="J81" s="228"/>
      <c r="K81" s="227">
        <f>ROUND(E81*J81,2)</f>
        <v>0</v>
      </c>
      <c r="L81" s="227">
        <v>15</v>
      </c>
      <c r="M81" s="227">
        <f>G81*(1+L81/100)</f>
        <v>0</v>
      </c>
      <c r="N81" s="227">
        <v>0</v>
      </c>
      <c r="O81" s="227">
        <f>ROUND(E81*N81,2)</f>
        <v>0</v>
      </c>
      <c r="P81" s="227">
        <v>0</v>
      </c>
      <c r="Q81" s="227">
        <f>ROUND(E81*P81,2)</f>
        <v>0</v>
      </c>
      <c r="R81" s="227"/>
      <c r="S81" s="227" t="s">
        <v>150</v>
      </c>
      <c r="T81" s="227" t="s">
        <v>150</v>
      </c>
      <c r="U81" s="227">
        <v>0.05</v>
      </c>
      <c r="V81" s="227">
        <f>ROUND(E81*U81,2)</f>
        <v>13.53</v>
      </c>
      <c r="W81" s="227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600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5">
      <c r="A82" s="224"/>
      <c r="B82" s="225"/>
      <c r="C82" s="260" t="s">
        <v>675</v>
      </c>
      <c r="D82" s="229"/>
      <c r="E82" s="230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153</v>
      </c>
      <c r="AH82" s="207">
        <v>0</v>
      </c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5">
      <c r="A83" s="224"/>
      <c r="B83" s="225"/>
      <c r="C83" s="260" t="s">
        <v>676</v>
      </c>
      <c r="D83" s="229"/>
      <c r="E83" s="230">
        <v>270.5</v>
      </c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153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5">
      <c r="A84" s="242">
        <v>27</v>
      </c>
      <c r="B84" s="243" t="s">
        <v>677</v>
      </c>
      <c r="C84" s="259" t="s">
        <v>678</v>
      </c>
      <c r="D84" s="244" t="s">
        <v>341</v>
      </c>
      <c r="E84" s="245">
        <v>101.4375</v>
      </c>
      <c r="F84" s="246"/>
      <c r="G84" s="247">
        <f>ROUND(E84*F84,2)</f>
        <v>0</v>
      </c>
      <c r="H84" s="228"/>
      <c r="I84" s="227">
        <f>ROUND(E84*H84,2)</f>
        <v>0</v>
      </c>
      <c r="J84" s="228"/>
      <c r="K84" s="227">
        <f>ROUND(E84*J84,2)</f>
        <v>0</v>
      </c>
      <c r="L84" s="227">
        <v>15</v>
      </c>
      <c r="M84" s="227">
        <f>G84*(1+L84/100)</f>
        <v>0</v>
      </c>
      <c r="N84" s="227">
        <v>1.6300000000000001</v>
      </c>
      <c r="O84" s="227">
        <f>ROUND(E84*N84,2)</f>
        <v>165.34</v>
      </c>
      <c r="P84" s="227">
        <v>0</v>
      </c>
      <c r="Q84" s="227">
        <f>ROUND(E84*P84,2)</f>
        <v>0</v>
      </c>
      <c r="R84" s="227"/>
      <c r="S84" s="227" t="s">
        <v>150</v>
      </c>
      <c r="T84" s="227" t="s">
        <v>150</v>
      </c>
      <c r="U84" s="227">
        <v>1.5840000000000001</v>
      </c>
      <c r="V84" s="227">
        <f>ROUND(E84*U84,2)</f>
        <v>160.68</v>
      </c>
      <c r="W84" s="227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600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outlineLevel="1" x14ac:dyDescent="0.25">
      <c r="A85" s="224"/>
      <c r="B85" s="225"/>
      <c r="C85" s="261" t="s">
        <v>679</v>
      </c>
      <c r="D85" s="248"/>
      <c r="E85" s="248"/>
      <c r="F85" s="248"/>
      <c r="G85" s="248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189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5">
      <c r="A86" s="224"/>
      <c r="B86" s="225"/>
      <c r="C86" s="260" t="s">
        <v>680</v>
      </c>
      <c r="D86" s="229"/>
      <c r="E86" s="230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153</v>
      </c>
      <c r="AH86" s="207">
        <v>0</v>
      </c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5">
      <c r="A87" s="224"/>
      <c r="B87" s="225"/>
      <c r="C87" s="260" t="s">
        <v>681</v>
      </c>
      <c r="D87" s="229"/>
      <c r="E87" s="230">
        <v>101.4375</v>
      </c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153</v>
      </c>
      <c r="AH87" s="207">
        <v>0</v>
      </c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outlineLevel="1" x14ac:dyDescent="0.25">
      <c r="A88" s="242">
        <v>28</v>
      </c>
      <c r="B88" s="243" t="s">
        <v>682</v>
      </c>
      <c r="C88" s="259" t="s">
        <v>683</v>
      </c>
      <c r="D88" s="244" t="s">
        <v>304</v>
      </c>
      <c r="E88" s="245">
        <v>278.61500000000001</v>
      </c>
      <c r="F88" s="246"/>
      <c r="G88" s="247">
        <f>ROUND(E88*F88,2)</f>
        <v>0</v>
      </c>
      <c r="H88" s="228"/>
      <c r="I88" s="227">
        <f>ROUND(E88*H88,2)</f>
        <v>0</v>
      </c>
      <c r="J88" s="228"/>
      <c r="K88" s="227">
        <f>ROUND(E88*J88,2)</f>
        <v>0</v>
      </c>
      <c r="L88" s="227">
        <v>15</v>
      </c>
      <c r="M88" s="227">
        <f>G88*(1+L88/100)</f>
        <v>0</v>
      </c>
      <c r="N88" s="227">
        <v>8.0000000000000004E-4</v>
      </c>
      <c r="O88" s="227">
        <f>ROUND(E88*N88,2)</f>
        <v>0.22</v>
      </c>
      <c r="P88" s="227">
        <v>0</v>
      </c>
      <c r="Q88" s="227">
        <f>ROUND(E88*P88,2)</f>
        <v>0</v>
      </c>
      <c r="R88" s="227" t="s">
        <v>409</v>
      </c>
      <c r="S88" s="227" t="s">
        <v>150</v>
      </c>
      <c r="T88" s="227" t="s">
        <v>150</v>
      </c>
      <c r="U88" s="227">
        <v>0</v>
      </c>
      <c r="V88" s="227">
        <f>ROUND(E88*U88,2)</f>
        <v>0</v>
      </c>
      <c r="W88" s="227"/>
      <c r="X88" s="207"/>
      <c r="Y88" s="207"/>
      <c r="Z88" s="207"/>
      <c r="AA88" s="207"/>
      <c r="AB88" s="207"/>
      <c r="AC88" s="207"/>
      <c r="AD88" s="207"/>
      <c r="AE88" s="207"/>
      <c r="AF88" s="207"/>
      <c r="AG88" s="207" t="s">
        <v>327</v>
      </c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outlineLevel="1" x14ac:dyDescent="0.25">
      <c r="A89" s="224"/>
      <c r="B89" s="225"/>
      <c r="C89" s="260" t="s">
        <v>684</v>
      </c>
      <c r="D89" s="229"/>
      <c r="E89" s="230">
        <v>278.61500000000001</v>
      </c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153</v>
      </c>
      <c r="AH89" s="207">
        <v>5</v>
      </c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5">
      <c r="A90" s="242">
        <v>29</v>
      </c>
      <c r="B90" s="243" t="s">
        <v>685</v>
      </c>
      <c r="C90" s="259" t="s">
        <v>686</v>
      </c>
      <c r="D90" s="244" t="s">
        <v>341</v>
      </c>
      <c r="E90" s="245">
        <v>2.1</v>
      </c>
      <c r="F90" s="246"/>
      <c r="G90" s="247">
        <f>ROUND(E90*F90,2)</f>
        <v>0</v>
      </c>
      <c r="H90" s="228"/>
      <c r="I90" s="227">
        <f>ROUND(E90*H90,2)</f>
        <v>0</v>
      </c>
      <c r="J90" s="228"/>
      <c r="K90" s="227">
        <f>ROUND(E90*J90,2)</f>
        <v>0</v>
      </c>
      <c r="L90" s="227">
        <v>15</v>
      </c>
      <c r="M90" s="227">
        <f>G90*(1+L90/100)</f>
        <v>0</v>
      </c>
      <c r="N90" s="227">
        <v>1.6</v>
      </c>
      <c r="O90" s="227">
        <f>ROUND(E90*N90,2)</f>
        <v>3.36</v>
      </c>
      <c r="P90" s="227">
        <v>0</v>
      </c>
      <c r="Q90" s="227">
        <f>ROUND(E90*P90,2)</f>
        <v>0</v>
      </c>
      <c r="R90" s="227" t="s">
        <v>409</v>
      </c>
      <c r="S90" s="227" t="s">
        <v>150</v>
      </c>
      <c r="T90" s="227" t="s">
        <v>150</v>
      </c>
      <c r="U90" s="227">
        <v>0</v>
      </c>
      <c r="V90" s="227">
        <f>ROUND(E90*U90,2)</f>
        <v>0</v>
      </c>
      <c r="W90" s="227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687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outlineLevel="1" x14ac:dyDescent="0.25">
      <c r="A91" s="224"/>
      <c r="B91" s="225"/>
      <c r="C91" s="260" t="s">
        <v>688</v>
      </c>
      <c r="D91" s="229"/>
      <c r="E91" s="230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153</v>
      </c>
      <c r="AH91" s="207">
        <v>0</v>
      </c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outlineLevel="1" x14ac:dyDescent="0.25">
      <c r="A92" s="224"/>
      <c r="B92" s="225"/>
      <c r="C92" s="260" t="s">
        <v>689</v>
      </c>
      <c r="D92" s="229"/>
      <c r="E92" s="230">
        <v>2.1</v>
      </c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153</v>
      </c>
      <c r="AH92" s="207">
        <v>0</v>
      </c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ht="13" x14ac:dyDescent="0.25">
      <c r="A93" s="232" t="s">
        <v>145</v>
      </c>
      <c r="B93" s="233" t="s">
        <v>70</v>
      </c>
      <c r="C93" s="258" t="s">
        <v>71</v>
      </c>
      <c r="D93" s="234"/>
      <c r="E93" s="235"/>
      <c r="F93" s="236"/>
      <c r="G93" s="237">
        <f>SUMIF(AG94:AG114,"&lt;&gt;NOR",G94:G114)</f>
        <v>0</v>
      </c>
      <c r="H93" s="231"/>
      <c r="I93" s="231">
        <f>SUM(I94:I114)</f>
        <v>0</v>
      </c>
      <c r="J93" s="231"/>
      <c r="K93" s="231">
        <f>SUM(K94:K114)</f>
        <v>0</v>
      </c>
      <c r="L93" s="231"/>
      <c r="M93" s="231">
        <f>SUM(M94:M114)</f>
        <v>0</v>
      </c>
      <c r="N93" s="231"/>
      <c r="O93" s="231">
        <f>SUM(O94:O114)</f>
        <v>49.42</v>
      </c>
      <c r="P93" s="231"/>
      <c r="Q93" s="231">
        <f>SUM(Q94:Q114)</f>
        <v>0</v>
      </c>
      <c r="R93" s="231"/>
      <c r="S93" s="231"/>
      <c r="T93" s="231"/>
      <c r="U93" s="231"/>
      <c r="V93" s="231">
        <f>SUM(V94:V114)</f>
        <v>80.92</v>
      </c>
      <c r="W93" s="231"/>
      <c r="AG93" t="s">
        <v>146</v>
      </c>
    </row>
    <row r="94" spans="1:60" outlineLevel="1" x14ac:dyDescent="0.25">
      <c r="A94" s="242">
        <v>30</v>
      </c>
      <c r="B94" s="243" t="s">
        <v>690</v>
      </c>
      <c r="C94" s="259" t="s">
        <v>691</v>
      </c>
      <c r="D94" s="244" t="s">
        <v>149</v>
      </c>
      <c r="E94" s="245">
        <v>21.1</v>
      </c>
      <c r="F94" s="246"/>
      <c r="G94" s="247">
        <f>ROUND(E94*F94,2)</f>
        <v>0</v>
      </c>
      <c r="H94" s="228"/>
      <c r="I94" s="227">
        <f>ROUND(E94*H94,2)</f>
        <v>0</v>
      </c>
      <c r="J94" s="228"/>
      <c r="K94" s="227">
        <f>ROUND(E94*J94,2)</f>
        <v>0</v>
      </c>
      <c r="L94" s="227">
        <v>15</v>
      </c>
      <c r="M94" s="227">
        <f>G94*(1+L94/100)</f>
        <v>0</v>
      </c>
      <c r="N94" s="227">
        <v>0.43091000000000002</v>
      </c>
      <c r="O94" s="227">
        <f>ROUND(E94*N94,2)</f>
        <v>9.09</v>
      </c>
      <c r="P94" s="227">
        <v>0</v>
      </c>
      <c r="Q94" s="227">
        <f>ROUND(E94*P94,2)</f>
        <v>0</v>
      </c>
      <c r="R94" s="227"/>
      <c r="S94" s="227" t="s">
        <v>150</v>
      </c>
      <c r="T94" s="227" t="s">
        <v>150</v>
      </c>
      <c r="U94" s="227">
        <v>0.15600000000000003</v>
      </c>
      <c r="V94" s="227">
        <f>ROUND(E94*U94,2)</f>
        <v>3.29</v>
      </c>
      <c r="W94" s="227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600</v>
      </c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outlineLevel="1" x14ac:dyDescent="0.25">
      <c r="A95" s="224"/>
      <c r="B95" s="225"/>
      <c r="C95" s="260" t="s">
        <v>692</v>
      </c>
      <c r="D95" s="229"/>
      <c r="E95" s="230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153</v>
      </c>
      <c r="AH95" s="207">
        <v>0</v>
      </c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outlineLevel="1" x14ac:dyDescent="0.25">
      <c r="A96" s="224"/>
      <c r="B96" s="225"/>
      <c r="C96" s="260" t="s">
        <v>693</v>
      </c>
      <c r="D96" s="229"/>
      <c r="E96" s="230">
        <v>21.1</v>
      </c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153</v>
      </c>
      <c r="AH96" s="207">
        <v>0</v>
      </c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ht="20" outlineLevel="1" x14ac:dyDescent="0.25">
      <c r="A97" s="242">
        <v>31</v>
      </c>
      <c r="B97" s="243" t="s">
        <v>694</v>
      </c>
      <c r="C97" s="259" t="s">
        <v>695</v>
      </c>
      <c r="D97" s="244" t="s">
        <v>149</v>
      </c>
      <c r="E97" s="245">
        <v>44.6</v>
      </c>
      <c r="F97" s="246"/>
      <c r="G97" s="247">
        <f>ROUND(E97*F97,2)</f>
        <v>0</v>
      </c>
      <c r="H97" s="228"/>
      <c r="I97" s="227">
        <f>ROUND(E97*H97,2)</f>
        <v>0</v>
      </c>
      <c r="J97" s="228"/>
      <c r="K97" s="227">
        <f>ROUND(E97*J97,2)</f>
        <v>0</v>
      </c>
      <c r="L97" s="227">
        <v>15</v>
      </c>
      <c r="M97" s="227">
        <f>G97*(1+L97/100)</f>
        <v>0</v>
      </c>
      <c r="N97" s="227">
        <v>0.12966000000000003</v>
      </c>
      <c r="O97" s="227">
        <f>ROUND(E97*N97,2)</f>
        <v>5.78</v>
      </c>
      <c r="P97" s="227">
        <v>0</v>
      </c>
      <c r="Q97" s="227">
        <f>ROUND(E97*P97,2)</f>
        <v>0</v>
      </c>
      <c r="R97" s="227"/>
      <c r="S97" s="227" t="s">
        <v>150</v>
      </c>
      <c r="T97" s="227" t="s">
        <v>150</v>
      </c>
      <c r="U97" s="227">
        <v>7.2000000000000008E-2</v>
      </c>
      <c r="V97" s="227">
        <f>ROUND(E97*U97,2)</f>
        <v>3.21</v>
      </c>
      <c r="W97" s="227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600</v>
      </c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outlineLevel="1" x14ac:dyDescent="0.25">
      <c r="A98" s="224"/>
      <c r="B98" s="225"/>
      <c r="C98" s="260" t="s">
        <v>601</v>
      </c>
      <c r="D98" s="229"/>
      <c r="E98" s="230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153</v>
      </c>
      <c r="AH98" s="207">
        <v>0</v>
      </c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outlineLevel="1" x14ac:dyDescent="0.25">
      <c r="A99" s="224"/>
      <c r="B99" s="225"/>
      <c r="C99" s="260" t="s">
        <v>602</v>
      </c>
      <c r="D99" s="229"/>
      <c r="E99" s="230">
        <v>44.6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153</v>
      </c>
      <c r="AH99" s="207">
        <v>0</v>
      </c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ht="20" outlineLevel="1" x14ac:dyDescent="0.25">
      <c r="A100" s="242">
        <v>32</v>
      </c>
      <c r="B100" s="243" t="s">
        <v>696</v>
      </c>
      <c r="C100" s="259" t="s">
        <v>697</v>
      </c>
      <c r="D100" s="244" t="s">
        <v>149</v>
      </c>
      <c r="E100" s="245">
        <v>44.6</v>
      </c>
      <c r="F100" s="246"/>
      <c r="G100" s="247">
        <f>ROUND(E100*F100,2)</f>
        <v>0</v>
      </c>
      <c r="H100" s="228"/>
      <c r="I100" s="227">
        <f>ROUND(E100*H100,2)</f>
        <v>0</v>
      </c>
      <c r="J100" s="228"/>
      <c r="K100" s="227">
        <f>ROUND(E100*J100,2)</f>
        <v>0</v>
      </c>
      <c r="L100" s="227">
        <v>15</v>
      </c>
      <c r="M100" s="227">
        <f>G100*(1+L100/100)</f>
        <v>0</v>
      </c>
      <c r="N100" s="227">
        <v>0.12966000000000003</v>
      </c>
      <c r="O100" s="227">
        <f>ROUND(E100*N100,2)</f>
        <v>5.78</v>
      </c>
      <c r="P100" s="227">
        <v>0</v>
      </c>
      <c r="Q100" s="227">
        <f>ROUND(E100*P100,2)</f>
        <v>0</v>
      </c>
      <c r="R100" s="227"/>
      <c r="S100" s="227" t="s">
        <v>150</v>
      </c>
      <c r="T100" s="227" t="s">
        <v>150</v>
      </c>
      <c r="U100" s="227">
        <v>7.2000000000000008E-2</v>
      </c>
      <c r="V100" s="227">
        <f>ROUND(E100*U100,2)</f>
        <v>3.21</v>
      </c>
      <c r="W100" s="22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600</v>
      </c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outlineLevel="1" x14ac:dyDescent="0.25">
      <c r="A101" s="224"/>
      <c r="B101" s="225"/>
      <c r="C101" s="260" t="s">
        <v>601</v>
      </c>
      <c r="D101" s="229"/>
      <c r="E101" s="230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153</v>
      </c>
      <c r="AH101" s="207">
        <v>0</v>
      </c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outlineLevel="1" x14ac:dyDescent="0.25">
      <c r="A102" s="224"/>
      <c r="B102" s="225"/>
      <c r="C102" s="260" t="s">
        <v>602</v>
      </c>
      <c r="D102" s="229"/>
      <c r="E102" s="230">
        <v>44.6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153</v>
      </c>
      <c r="AH102" s="207">
        <v>0</v>
      </c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outlineLevel="1" x14ac:dyDescent="0.25">
      <c r="A103" s="242">
        <v>33</v>
      </c>
      <c r="B103" s="243" t="s">
        <v>698</v>
      </c>
      <c r="C103" s="259" t="s">
        <v>699</v>
      </c>
      <c r="D103" s="244" t="s">
        <v>149</v>
      </c>
      <c r="E103" s="245">
        <v>52.6</v>
      </c>
      <c r="F103" s="246"/>
      <c r="G103" s="247">
        <f>ROUND(E103*F103,2)</f>
        <v>0</v>
      </c>
      <c r="H103" s="228"/>
      <c r="I103" s="227">
        <f>ROUND(E103*H103,2)</f>
        <v>0</v>
      </c>
      <c r="J103" s="228"/>
      <c r="K103" s="227">
        <f>ROUND(E103*J103,2)</f>
        <v>0</v>
      </c>
      <c r="L103" s="227">
        <v>15</v>
      </c>
      <c r="M103" s="227">
        <f>G103*(1+L103/100)</f>
        <v>0</v>
      </c>
      <c r="N103" s="227">
        <v>0.378</v>
      </c>
      <c r="O103" s="227">
        <f>ROUND(E103*N103,2)</f>
        <v>19.88</v>
      </c>
      <c r="P103" s="227">
        <v>0</v>
      </c>
      <c r="Q103" s="227">
        <f>ROUND(E103*P103,2)</f>
        <v>0</v>
      </c>
      <c r="R103" s="227"/>
      <c r="S103" s="227" t="s">
        <v>150</v>
      </c>
      <c r="T103" s="227" t="s">
        <v>150</v>
      </c>
      <c r="U103" s="227">
        <v>2.6000000000000002E-2</v>
      </c>
      <c r="V103" s="227">
        <f>ROUND(E103*U103,2)</f>
        <v>1.37</v>
      </c>
      <c r="W103" s="22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600</v>
      </c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outlineLevel="1" x14ac:dyDescent="0.25">
      <c r="A104" s="224"/>
      <c r="B104" s="225"/>
      <c r="C104" s="260" t="s">
        <v>700</v>
      </c>
      <c r="D104" s="229"/>
      <c r="E104" s="230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153</v>
      </c>
      <c r="AH104" s="207">
        <v>0</v>
      </c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outlineLevel="1" x14ac:dyDescent="0.25">
      <c r="A105" s="224"/>
      <c r="B105" s="225"/>
      <c r="C105" s="260" t="s">
        <v>701</v>
      </c>
      <c r="D105" s="229"/>
      <c r="E105" s="230">
        <v>52.6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153</v>
      </c>
      <c r="AH105" s="207">
        <v>0</v>
      </c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outlineLevel="1" x14ac:dyDescent="0.25">
      <c r="A106" s="242">
        <v>34</v>
      </c>
      <c r="B106" s="243" t="s">
        <v>702</v>
      </c>
      <c r="C106" s="259" t="s">
        <v>703</v>
      </c>
      <c r="D106" s="244" t="s">
        <v>149</v>
      </c>
      <c r="E106" s="245">
        <v>120.27000000000001</v>
      </c>
      <c r="F106" s="246"/>
      <c r="G106" s="247">
        <f>ROUND(E106*F106,2)</f>
        <v>0</v>
      </c>
      <c r="H106" s="228"/>
      <c r="I106" s="227">
        <f>ROUND(E106*H106,2)</f>
        <v>0</v>
      </c>
      <c r="J106" s="228"/>
      <c r="K106" s="227">
        <f>ROUND(E106*J106,2)</f>
        <v>0</v>
      </c>
      <c r="L106" s="227">
        <v>15</v>
      </c>
      <c r="M106" s="227">
        <f>G106*(1+L106/100)</f>
        <v>0</v>
      </c>
      <c r="N106" s="227">
        <v>7.3900000000000007E-2</v>
      </c>
      <c r="O106" s="227">
        <f>ROUND(E106*N106,2)</f>
        <v>8.89</v>
      </c>
      <c r="P106" s="227">
        <v>0</v>
      </c>
      <c r="Q106" s="227">
        <f>ROUND(E106*P106,2)</f>
        <v>0</v>
      </c>
      <c r="R106" s="227"/>
      <c r="S106" s="227" t="s">
        <v>150</v>
      </c>
      <c r="T106" s="227" t="s">
        <v>150</v>
      </c>
      <c r="U106" s="227">
        <v>0.45200000000000001</v>
      </c>
      <c r="V106" s="227">
        <f>ROUND(E106*U106,2)</f>
        <v>54.36</v>
      </c>
      <c r="W106" s="22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600</v>
      </c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outlineLevel="1" x14ac:dyDescent="0.25">
      <c r="A107" s="224"/>
      <c r="B107" s="225"/>
      <c r="C107" s="260" t="s">
        <v>649</v>
      </c>
      <c r="D107" s="229"/>
      <c r="E107" s="230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153</v>
      </c>
      <c r="AH107" s="207">
        <v>0</v>
      </c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60" outlineLevel="1" x14ac:dyDescent="0.25">
      <c r="A108" s="224"/>
      <c r="B108" s="225"/>
      <c r="C108" s="260" t="s">
        <v>650</v>
      </c>
      <c r="D108" s="229"/>
      <c r="E108" s="230">
        <v>120.27000000000001</v>
      </c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 t="s">
        <v>153</v>
      </c>
      <c r="AH108" s="207">
        <v>0</v>
      </c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</row>
    <row r="109" spans="1:60" outlineLevel="1" x14ac:dyDescent="0.25">
      <c r="A109" s="242">
        <v>35</v>
      </c>
      <c r="B109" s="243" t="s">
        <v>704</v>
      </c>
      <c r="C109" s="259" t="s">
        <v>705</v>
      </c>
      <c r="D109" s="244" t="s">
        <v>304</v>
      </c>
      <c r="E109" s="245">
        <v>44.6</v>
      </c>
      <c r="F109" s="246"/>
      <c r="G109" s="247">
        <f>ROUND(E109*F109,2)</f>
        <v>0</v>
      </c>
      <c r="H109" s="228"/>
      <c r="I109" s="227">
        <f>ROUND(E109*H109,2)</f>
        <v>0</v>
      </c>
      <c r="J109" s="228"/>
      <c r="K109" s="227">
        <f>ROUND(E109*J109,2)</f>
        <v>0</v>
      </c>
      <c r="L109" s="227">
        <v>15</v>
      </c>
      <c r="M109" s="227">
        <f>G109*(1+L109/100)</f>
        <v>0</v>
      </c>
      <c r="N109" s="227">
        <v>0</v>
      </c>
      <c r="O109" s="227">
        <f>ROUND(E109*N109,2)</f>
        <v>0</v>
      </c>
      <c r="P109" s="227">
        <v>0</v>
      </c>
      <c r="Q109" s="227">
        <f>ROUND(E109*P109,2)</f>
        <v>0</v>
      </c>
      <c r="R109" s="227"/>
      <c r="S109" s="227" t="s">
        <v>150</v>
      </c>
      <c r="T109" s="227" t="s">
        <v>150</v>
      </c>
      <c r="U109" s="227">
        <v>3.7000000000000005E-2</v>
      </c>
      <c r="V109" s="227">
        <f>ROUND(E109*U109,2)</f>
        <v>1.65</v>
      </c>
      <c r="W109" s="22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600</v>
      </c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outlineLevel="1" x14ac:dyDescent="0.25">
      <c r="A110" s="224"/>
      <c r="B110" s="225"/>
      <c r="C110" s="260" t="s">
        <v>601</v>
      </c>
      <c r="D110" s="229"/>
      <c r="E110" s="230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153</v>
      </c>
      <c r="AH110" s="207">
        <v>0</v>
      </c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outlineLevel="1" x14ac:dyDescent="0.25">
      <c r="A111" s="224"/>
      <c r="B111" s="225"/>
      <c r="C111" s="260" t="s">
        <v>602</v>
      </c>
      <c r="D111" s="229"/>
      <c r="E111" s="230">
        <v>44.6</v>
      </c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153</v>
      </c>
      <c r="AH111" s="207">
        <v>0</v>
      </c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outlineLevel="1" x14ac:dyDescent="0.25">
      <c r="A112" s="242">
        <v>36</v>
      </c>
      <c r="B112" s="243" t="s">
        <v>706</v>
      </c>
      <c r="C112" s="259" t="s">
        <v>707</v>
      </c>
      <c r="D112" s="244" t="s">
        <v>149</v>
      </c>
      <c r="E112" s="245">
        <v>120.27000000000001</v>
      </c>
      <c r="F112" s="246"/>
      <c r="G112" s="247">
        <f>ROUND(E112*F112,2)</f>
        <v>0</v>
      </c>
      <c r="H112" s="228"/>
      <c r="I112" s="227">
        <f>ROUND(E112*H112,2)</f>
        <v>0</v>
      </c>
      <c r="J112" s="228"/>
      <c r="K112" s="227">
        <f>ROUND(E112*J112,2)</f>
        <v>0</v>
      </c>
      <c r="L112" s="227">
        <v>15</v>
      </c>
      <c r="M112" s="227">
        <f>G112*(1+L112/100)</f>
        <v>0</v>
      </c>
      <c r="N112" s="227">
        <v>0</v>
      </c>
      <c r="O112" s="227">
        <f>ROUND(E112*N112,2)</f>
        <v>0</v>
      </c>
      <c r="P112" s="227">
        <v>0</v>
      </c>
      <c r="Q112" s="227">
        <f>ROUND(E112*P112,2)</f>
        <v>0</v>
      </c>
      <c r="R112" s="227"/>
      <c r="S112" s="227" t="s">
        <v>150</v>
      </c>
      <c r="T112" s="227" t="s">
        <v>150</v>
      </c>
      <c r="U112" s="227">
        <v>0.115</v>
      </c>
      <c r="V112" s="227">
        <f>ROUND(E112*U112,2)</f>
        <v>13.83</v>
      </c>
      <c r="W112" s="22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 t="s">
        <v>600</v>
      </c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</row>
    <row r="113" spans="1:60" outlineLevel="1" x14ac:dyDescent="0.25">
      <c r="A113" s="224"/>
      <c r="B113" s="225"/>
      <c r="C113" s="260" t="s">
        <v>649</v>
      </c>
      <c r="D113" s="229"/>
      <c r="E113" s="230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 t="s">
        <v>153</v>
      </c>
      <c r="AH113" s="207">
        <v>0</v>
      </c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</row>
    <row r="114" spans="1:60" outlineLevel="1" x14ac:dyDescent="0.25">
      <c r="A114" s="224"/>
      <c r="B114" s="225"/>
      <c r="C114" s="260" t="s">
        <v>650</v>
      </c>
      <c r="D114" s="229"/>
      <c r="E114" s="230">
        <v>120.27000000000001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153</v>
      </c>
      <c r="AH114" s="207">
        <v>0</v>
      </c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ht="13" x14ac:dyDescent="0.25">
      <c r="A115" s="232" t="s">
        <v>145</v>
      </c>
      <c r="B115" s="233" t="s">
        <v>72</v>
      </c>
      <c r="C115" s="258" t="s">
        <v>73</v>
      </c>
      <c r="D115" s="234"/>
      <c r="E115" s="235"/>
      <c r="F115" s="236"/>
      <c r="G115" s="237">
        <f>SUMIF(AG116:AG121,"&lt;&gt;NOR",G116:G121)</f>
        <v>0</v>
      </c>
      <c r="H115" s="231"/>
      <c r="I115" s="231">
        <f>SUM(I116:I121)</f>
        <v>0</v>
      </c>
      <c r="J115" s="231"/>
      <c r="K115" s="231">
        <f>SUM(K116:K121)</f>
        <v>0</v>
      </c>
      <c r="L115" s="231"/>
      <c r="M115" s="231">
        <f>SUM(M116:M121)</f>
        <v>0</v>
      </c>
      <c r="N115" s="231"/>
      <c r="O115" s="231">
        <f>SUM(O116:O121)</f>
        <v>23.01</v>
      </c>
      <c r="P115" s="231"/>
      <c r="Q115" s="231">
        <f>SUM(Q116:Q121)</f>
        <v>0</v>
      </c>
      <c r="R115" s="231"/>
      <c r="S115" s="231"/>
      <c r="T115" s="231"/>
      <c r="U115" s="231"/>
      <c r="V115" s="231">
        <f>SUM(V116:V121)</f>
        <v>531.90000000000009</v>
      </c>
      <c r="W115" s="231"/>
      <c r="AG115" t="s">
        <v>146</v>
      </c>
    </row>
    <row r="116" spans="1:60" outlineLevel="1" x14ac:dyDescent="0.25">
      <c r="A116" s="242">
        <v>37</v>
      </c>
      <c r="B116" s="243" t="s">
        <v>708</v>
      </c>
      <c r="C116" s="259" t="s">
        <v>709</v>
      </c>
      <c r="D116" s="244" t="s">
        <v>149</v>
      </c>
      <c r="E116" s="245">
        <v>486</v>
      </c>
      <c r="F116" s="246"/>
      <c r="G116" s="247">
        <f>ROUND(E116*F116,2)</f>
        <v>0</v>
      </c>
      <c r="H116" s="228"/>
      <c r="I116" s="227">
        <f>ROUND(E116*H116,2)</f>
        <v>0</v>
      </c>
      <c r="J116" s="228"/>
      <c r="K116" s="227">
        <f>ROUND(E116*J116,2)</f>
        <v>0</v>
      </c>
      <c r="L116" s="227">
        <v>15</v>
      </c>
      <c r="M116" s="227">
        <f>G116*(1+L116/100)</f>
        <v>0</v>
      </c>
      <c r="N116" s="227">
        <v>4.2420000000000006E-2</v>
      </c>
      <c r="O116" s="227">
        <f>ROUND(E116*N116,2)</f>
        <v>20.62</v>
      </c>
      <c r="P116" s="227">
        <v>0</v>
      </c>
      <c r="Q116" s="227">
        <f>ROUND(E116*P116,2)</f>
        <v>0</v>
      </c>
      <c r="R116" s="227"/>
      <c r="S116" s="227" t="s">
        <v>150</v>
      </c>
      <c r="T116" s="227" t="s">
        <v>150</v>
      </c>
      <c r="U116" s="227">
        <v>0.73244000000000009</v>
      </c>
      <c r="V116" s="227">
        <f>ROUND(E116*U116,2)</f>
        <v>355.97</v>
      </c>
      <c r="W116" s="22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600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outlineLevel="1" x14ac:dyDescent="0.25">
      <c r="A117" s="224"/>
      <c r="B117" s="225"/>
      <c r="C117" s="260" t="s">
        <v>710</v>
      </c>
      <c r="D117" s="229"/>
      <c r="E117" s="230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153</v>
      </c>
      <c r="AH117" s="207">
        <v>0</v>
      </c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outlineLevel="1" x14ac:dyDescent="0.25">
      <c r="A118" s="224"/>
      <c r="B118" s="225"/>
      <c r="C118" s="260" t="s">
        <v>711</v>
      </c>
      <c r="D118" s="229"/>
      <c r="E118" s="230">
        <v>486</v>
      </c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153</v>
      </c>
      <c r="AH118" s="207">
        <v>0</v>
      </c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ht="20" outlineLevel="1" x14ac:dyDescent="0.25">
      <c r="A119" s="242">
        <v>38</v>
      </c>
      <c r="B119" s="243" t="s">
        <v>264</v>
      </c>
      <c r="C119" s="259" t="s">
        <v>265</v>
      </c>
      <c r="D119" s="244" t="s">
        <v>149</v>
      </c>
      <c r="E119" s="245">
        <v>486</v>
      </c>
      <c r="F119" s="246"/>
      <c r="G119" s="247">
        <f>ROUND(E119*F119,2)</f>
        <v>0</v>
      </c>
      <c r="H119" s="228"/>
      <c r="I119" s="227">
        <f>ROUND(E119*H119,2)</f>
        <v>0</v>
      </c>
      <c r="J119" s="228"/>
      <c r="K119" s="227">
        <f>ROUND(E119*J119,2)</f>
        <v>0</v>
      </c>
      <c r="L119" s="227">
        <v>15</v>
      </c>
      <c r="M119" s="227">
        <f>G119*(1+L119/100)</f>
        <v>0</v>
      </c>
      <c r="N119" s="227">
        <v>4.9100000000000003E-3</v>
      </c>
      <c r="O119" s="227">
        <f>ROUND(E119*N119,2)</f>
        <v>2.39</v>
      </c>
      <c r="P119" s="227">
        <v>0</v>
      </c>
      <c r="Q119" s="227">
        <f>ROUND(E119*P119,2)</f>
        <v>0</v>
      </c>
      <c r="R119" s="227"/>
      <c r="S119" s="227" t="s">
        <v>150</v>
      </c>
      <c r="T119" s="227" t="s">
        <v>150</v>
      </c>
      <c r="U119" s="227">
        <v>0.36200000000000004</v>
      </c>
      <c r="V119" s="227">
        <f>ROUND(E119*U119,2)</f>
        <v>175.93</v>
      </c>
      <c r="W119" s="22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600</v>
      </c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outlineLevel="1" x14ac:dyDescent="0.25">
      <c r="A120" s="224"/>
      <c r="B120" s="225"/>
      <c r="C120" s="260" t="s">
        <v>712</v>
      </c>
      <c r="D120" s="229"/>
      <c r="E120" s="230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153</v>
      </c>
      <c r="AH120" s="207">
        <v>0</v>
      </c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outlineLevel="1" x14ac:dyDescent="0.25">
      <c r="A121" s="224"/>
      <c r="B121" s="225"/>
      <c r="C121" s="260" t="s">
        <v>711</v>
      </c>
      <c r="D121" s="229"/>
      <c r="E121" s="230">
        <v>486</v>
      </c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153</v>
      </c>
      <c r="AH121" s="207">
        <v>0</v>
      </c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ht="13" x14ac:dyDescent="0.25">
      <c r="A122" s="232" t="s">
        <v>145</v>
      </c>
      <c r="B122" s="233" t="s">
        <v>80</v>
      </c>
      <c r="C122" s="258" t="s">
        <v>81</v>
      </c>
      <c r="D122" s="234"/>
      <c r="E122" s="235"/>
      <c r="F122" s="236"/>
      <c r="G122" s="237">
        <f>SUMIF(AG123:AG125,"&lt;&gt;NOR",G123:G125)</f>
        <v>0</v>
      </c>
      <c r="H122" s="231"/>
      <c r="I122" s="231">
        <f>SUM(I123:I125)</f>
        <v>0</v>
      </c>
      <c r="J122" s="231"/>
      <c r="K122" s="231">
        <f>SUM(K123:K125)</f>
        <v>0</v>
      </c>
      <c r="L122" s="231"/>
      <c r="M122" s="231">
        <f>SUM(M123:M125)</f>
        <v>0</v>
      </c>
      <c r="N122" s="231"/>
      <c r="O122" s="231">
        <f>SUM(O123:O125)</f>
        <v>0.05</v>
      </c>
      <c r="P122" s="231"/>
      <c r="Q122" s="231">
        <f>SUM(Q123:Q125)</f>
        <v>0</v>
      </c>
      <c r="R122" s="231"/>
      <c r="S122" s="231"/>
      <c r="T122" s="231"/>
      <c r="U122" s="231"/>
      <c r="V122" s="231">
        <f>SUM(V123:V125)</f>
        <v>403.48</v>
      </c>
      <c r="W122" s="231"/>
      <c r="AG122" t="s">
        <v>146</v>
      </c>
    </row>
    <row r="123" spans="1:60" outlineLevel="1" x14ac:dyDescent="0.25">
      <c r="A123" s="242">
        <v>39</v>
      </c>
      <c r="B123" s="243" t="s">
        <v>713</v>
      </c>
      <c r="C123" s="259" t="s">
        <v>714</v>
      </c>
      <c r="D123" s="244" t="s">
        <v>149</v>
      </c>
      <c r="E123" s="245">
        <v>1310</v>
      </c>
      <c r="F123" s="246"/>
      <c r="G123" s="247">
        <f>ROUND(E123*F123,2)</f>
        <v>0</v>
      </c>
      <c r="H123" s="228"/>
      <c r="I123" s="227">
        <f>ROUND(E123*H123,2)</f>
        <v>0</v>
      </c>
      <c r="J123" s="228"/>
      <c r="K123" s="227">
        <f>ROUND(E123*J123,2)</f>
        <v>0</v>
      </c>
      <c r="L123" s="227">
        <v>15</v>
      </c>
      <c r="M123" s="227">
        <f>G123*(1+L123/100)</f>
        <v>0</v>
      </c>
      <c r="N123" s="227">
        <v>4.0000000000000003E-5</v>
      </c>
      <c r="O123" s="227">
        <f>ROUND(E123*N123,2)</f>
        <v>0.05</v>
      </c>
      <c r="P123" s="227">
        <v>0</v>
      </c>
      <c r="Q123" s="227">
        <f>ROUND(E123*P123,2)</f>
        <v>0</v>
      </c>
      <c r="R123" s="227"/>
      <c r="S123" s="227" t="s">
        <v>150</v>
      </c>
      <c r="T123" s="227" t="s">
        <v>150</v>
      </c>
      <c r="U123" s="227">
        <v>0.30800000000000005</v>
      </c>
      <c r="V123" s="227">
        <f>ROUND(E123*U123,2)</f>
        <v>403.48</v>
      </c>
      <c r="W123" s="22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 t="s">
        <v>600</v>
      </c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</row>
    <row r="124" spans="1:60" outlineLevel="1" x14ac:dyDescent="0.25">
      <c r="A124" s="224"/>
      <c r="B124" s="225"/>
      <c r="C124" s="260" t="s">
        <v>715</v>
      </c>
      <c r="D124" s="229"/>
      <c r="E124" s="230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 t="s">
        <v>153</v>
      </c>
      <c r="AH124" s="207">
        <v>0</v>
      </c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</row>
    <row r="125" spans="1:60" outlineLevel="1" x14ac:dyDescent="0.25">
      <c r="A125" s="224"/>
      <c r="B125" s="225"/>
      <c r="C125" s="260" t="s">
        <v>716</v>
      </c>
      <c r="D125" s="229"/>
      <c r="E125" s="230">
        <v>1310</v>
      </c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153</v>
      </c>
      <c r="AH125" s="207">
        <v>0</v>
      </c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ht="13" x14ac:dyDescent="0.25">
      <c r="A126" s="232" t="s">
        <v>145</v>
      </c>
      <c r="B126" s="233" t="s">
        <v>83</v>
      </c>
      <c r="C126" s="258" t="s">
        <v>84</v>
      </c>
      <c r="D126" s="234"/>
      <c r="E126" s="235"/>
      <c r="F126" s="236"/>
      <c r="G126" s="237">
        <f>SUMIF(AG127:AG129,"&lt;&gt;NOR",G127:G129)</f>
        <v>0</v>
      </c>
      <c r="H126" s="231"/>
      <c r="I126" s="231">
        <f>SUM(I127:I129)</f>
        <v>0</v>
      </c>
      <c r="J126" s="231"/>
      <c r="K126" s="231">
        <f>SUM(K127:K129)</f>
        <v>0</v>
      </c>
      <c r="L126" s="231"/>
      <c r="M126" s="231">
        <f>SUM(M127:M129)</f>
        <v>0</v>
      </c>
      <c r="N126" s="231"/>
      <c r="O126" s="231">
        <f>SUM(O127:O129)</f>
        <v>0</v>
      </c>
      <c r="P126" s="231"/>
      <c r="Q126" s="231">
        <f>SUM(Q127:Q129)</f>
        <v>22.4</v>
      </c>
      <c r="R126" s="231"/>
      <c r="S126" s="231"/>
      <c r="T126" s="231"/>
      <c r="U126" s="231"/>
      <c r="V126" s="231">
        <f>SUM(V127:V129)</f>
        <v>126.62</v>
      </c>
      <c r="W126" s="231"/>
      <c r="AG126" t="s">
        <v>146</v>
      </c>
    </row>
    <row r="127" spans="1:60" outlineLevel="1" x14ac:dyDescent="0.25">
      <c r="A127" s="242">
        <v>40</v>
      </c>
      <c r="B127" s="243" t="s">
        <v>717</v>
      </c>
      <c r="C127" s="259" t="s">
        <v>718</v>
      </c>
      <c r="D127" s="244" t="s">
        <v>149</v>
      </c>
      <c r="E127" s="245">
        <v>487</v>
      </c>
      <c r="F127" s="246"/>
      <c r="G127" s="247">
        <f>ROUND(E127*F127,2)</f>
        <v>0</v>
      </c>
      <c r="H127" s="228"/>
      <c r="I127" s="227">
        <f>ROUND(E127*H127,2)</f>
        <v>0</v>
      </c>
      <c r="J127" s="228"/>
      <c r="K127" s="227">
        <f>ROUND(E127*J127,2)</f>
        <v>0</v>
      </c>
      <c r="L127" s="227">
        <v>15</v>
      </c>
      <c r="M127" s="227">
        <f>G127*(1+L127/100)</f>
        <v>0</v>
      </c>
      <c r="N127" s="227">
        <v>0</v>
      </c>
      <c r="O127" s="227">
        <f>ROUND(E127*N127,2)</f>
        <v>0</v>
      </c>
      <c r="P127" s="227">
        <v>4.6000000000000006E-2</v>
      </c>
      <c r="Q127" s="227">
        <f>ROUND(E127*P127,2)</f>
        <v>22.4</v>
      </c>
      <c r="R127" s="227"/>
      <c r="S127" s="227" t="s">
        <v>150</v>
      </c>
      <c r="T127" s="227" t="s">
        <v>150</v>
      </c>
      <c r="U127" s="227">
        <v>0.26</v>
      </c>
      <c r="V127" s="227">
        <f>ROUND(E127*U127,2)</f>
        <v>126.62</v>
      </c>
      <c r="W127" s="22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600</v>
      </c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</row>
    <row r="128" spans="1:60" outlineLevel="1" x14ac:dyDescent="0.25">
      <c r="A128" s="224"/>
      <c r="B128" s="225"/>
      <c r="C128" s="260" t="s">
        <v>719</v>
      </c>
      <c r="D128" s="229"/>
      <c r="E128" s="230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153</v>
      </c>
      <c r="AH128" s="207">
        <v>0</v>
      </c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outlineLevel="1" x14ac:dyDescent="0.25">
      <c r="A129" s="224"/>
      <c r="B129" s="225"/>
      <c r="C129" s="260" t="s">
        <v>720</v>
      </c>
      <c r="D129" s="229"/>
      <c r="E129" s="230">
        <v>487</v>
      </c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153</v>
      </c>
      <c r="AH129" s="207">
        <v>0</v>
      </c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ht="13" x14ac:dyDescent="0.25">
      <c r="A130" s="232" t="s">
        <v>145</v>
      </c>
      <c r="B130" s="233" t="s">
        <v>85</v>
      </c>
      <c r="C130" s="258" t="s">
        <v>86</v>
      </c>
      <c r="D130" s="234"/>
      <c r="E130" s="235"/>
      <c r="F130" s="236"/>
      <c r="G130" s="237">
        <f>SUMIF(AG131:AG131,"&lt;&gt;NOR",G131:G131)</f>
        <v>0</v>
      </c>
      <c r="H130" s="231"/>
      <c r="I130" s="231">
        <f>SUM(I131:I131)</f>
        <v>0</v>
      </c>
      <c r="J130" s="231"/>
      <c r="K130" s="231">
        <f>SUM(K131:K131)</f>
        <v>0</v>
      </c>
      <c r="L130" s="231"/>
      <c r="M130" s="231">
        <f>SUM(M131:M131)</f>
        <v>0</v>
      </c>
      <c r="N130" s="231"/>
      <c r="O130" s="231">
        <f>SUM(O131:O131)</f>
        <v>0</v>
      </c>
      <c r="P130" s="231"/>
      <c r="Q130" s="231">
        <f>SUM(Q131:Q131)</f>
        <v>0</v>
      </c>
      <c r="R130" s="231"/>
      <c r="S130" s="231"/>
      <c r="T130" s="231"/>
      <c r="U130" s="231"/>
      <c r="V130" s="231">
        <f>SUM(V131:V131)</f>
        <v>207.4</v>
      </c>
      <c r="W130" s="231"/>
      <c r="AG130" t="s">
        <v>146</v>
      </c>
    </row>
    <row r="131" spans="1:60" outlineLevel="1" x14ac:dyDescent="0.25">
      <c r="A131" s="250">
        <v>41</v>
      </c>
      <c r="B131" s="251" t="s">
        <v>721</v>
      </c>
      <c r="C131" s="263" t="s">
        <v>722</v>
      </c>
      <c r="D131" s="252" t="s">
        <v>364</v>
      </c>
      <c r="E131" s="253">
        <v>220.99</v>
      </c>
      <c r="F131" s="254"/>
      <c r="G131" s="255">
        <f>ROUND(E131*F131,2)</f>
        <v>0</v>
      </c>
      <c r="H131" s="228"/>
      <c r="I131" s="227">
        <f>ROUND(E131*H131,2)</f>
        <v>0</v>
      </c>
      <c r="J131" s="228"/>
      <c r="K131" s="227">
        <f>ROUND(E131*J131,2)</f>
        <v>0</v>
      </c>
      <c r="L131" s="227">
        <v>15</v>
      </c>
      <c r="M131" s="227">
        <f>G131*(1+L131/100)</f>
        <v>0</v>
      </c>
      <c r="N131" s="227">
        <v>0</v>
      </c>
      <c r="O131" s="227">
        <f>ROUND(E131*N131,2)</f>
        <v>0</v>
      </c>
      <c r="P131" s="227">
        <v>0</v>
      </c>
      <c r="Q131" s="227">
        <f>ROUND(E131*P131,2)</f>
        <v>0</v>
      </c>
      <c r="R131" s="227"/>
      <c r="S131" s="227" t="s">
        <v>150</v>
      </c>
      <c r="T131" s="227" t="s">
        <v>150</v>
      </c>
      <c r="U131" s="227">
        <v>0.9385</v>
      </c>
      <c r="V131" s="227">
        <f>ROUND(E131*U131,2)</f>
        <v>207.4</v>
      </c>
      <c r="W131" s="22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600</v>
      </c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ht="13" x14ac:dyDescent="0.25">
      <c r="A132" s="232" t="s">
        <v>145</v>
      </c>
      <c r="B132" s="233" t="s">
        <v>87</v>
      </c>
      <c r="C132" s="258" t="s">
        <v>88</v>
      </c>
      <c r="D132" s="234"/>
      <c r="E132" s="235"/>
      <c r="F132" s="236"/>
      <c r="G132" s="237">
        <f>SUMIF(AG133:AG139,"&lt;&gt;NOR",G133:G139)</f>
        <v>0</v>
      </c>
      <c r="H132" s="231"/>
      <c r="I132" s="231">
        <f>SUM(I133:I139)</f>
        <v>0</v>
      </c>
      <c r="J132" s="231"/>
      <c r="K132" s="231">
        <f>SUM(K133:K139)</f>
        <v>0</v>
      </c>
      <c r="L132" s="231"/>
      <c r="M132" s="231">
        <f>SUM(M133:M139)</f>
        <v>0</v>
      </c>
      <c r="N132" s="231"/>
      <c r="O132" s="231">
        <f>SUM(O133:O139)</f>
        <v>0.9</v>
      </c>
      <c r="P132" s="231"/>
      <c r="Q132" s="231">
        <f>SUM(Q133:Q139)</f>
        <v>0</v>
      </c>
      <c r="R132" s="231"/>
      <c r="S132" s="231"/>
      <c r="T132" s="231"/>
      <c r="U132" s="231"/>
      <c r="V132" s="231">
        <f>SUM(V133:V139)</f>
        <v>139.58000000000001</v>
      </c>
      <c r="W132" s="231"/>
      <c r="AG132" t="s">
        <v>146</v>
      </c>
    </row>
    <row r="133" spans="1:60" outlineLevel="1" x14ac:dyDescent="0.25">
      <c r="A133" s="242">
        <v>42</v>
      </c>
      <c r="B133" s="243" t="s">
        <v>723</v>
      </c>
      <c r="C133" s="259" t="s">
        <v>724</v>
      </c>
      <c r="D133" s="244" t="s">
        <v>149</v>
      </c>
      <c r="E133" s="245">
        <v>703.30000000000007</v>
      </c>
      <c r="F133" s="246"/>
      <c r="G133" s="247">
        <f>ROUND(E133*F133,2)</f>
        <v>0</v>
      </c>
      <c r="H133" s="228"/>
      <c r="I133" s="227">
        <f>ROUND(E133*H133,2)</f>
        <v>0</v>
      </c>
      <c r="J133" s="228"/>
      <c r="K133" s="227">
        <f>ROUND(E133*J133,2)</f>
        <v>0</v>
      </c>
      <c r="L133" s="227">
        <v>15</v>
      </c>
      <c r="M133" s="227">
        <f>G133*(1+L133/100)</f>
        <v>0</v>
      </c>
      <c r="N133" s="227">
        <v>1.1500000000000002E-3</v>
      </c>
      <c r="O133" s="227">
        <f>ROUND(E133*N133,2)</f>
        <v>0.81</v>
      </c>
      <c r="P133" s="227">
        <v>0</v>
      </c>
      <c r="Q133" s="227">
        <f>ROUND(E133*P133,2)</f>
        <v>0</v>
      </c>
      <c r="R133" s="227"/>
      <c r="S133" s="227" t="s">
        <v>150</v>
      </c>
      <c r="T133" s="227" t="s">
        <v>150</v>
      </c>
      <c r="U133" s="227">
        <v>0.16</v>
      </c>
      <c r="V133" s="227">
        <f>ROUND(E133*U133,2)</f>
        <v>112.53</v>
      </c>
      <c r="W133" s="22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 t="s">
        <v>163</v>
      </c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</row>
    <row r="134" spans="1:60" outlineLevel="1" x14ac:dyDescent="0.25">
      <c r="A134" s="224"/>
      <c r="B134" s="225"/>
      <c r="C134" s="260" t="s">
        <v>725</v>
      </c>
      <c r="D134" s="229"/>
      <c r="E134" s="230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 t="s">
        <v>153</v>
      </c>
      <c r="AH134" s="207">
        <v>0</v>
      </c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</row>
    <row r="135" spans="1:60" outlineLevel="1" x14ac:dyDescent="0.25">
      <c r="A135" s="224"/>
      <c r="B135" s="225"/>
      <c r="C135" s="260" t="s">
        <v>726</v>
      </c>
      <c r="D135" s="229"/>
      <c r="E135" s="230">
        <v>703.30000000000007</v>
      </c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153</v>
      </c>
      <c r="AH135" s="207">
        <v>0</v>
      </c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outlineLevel="1" x14ac:dyDescent="0.25">
      <c r="A136" s="242">
        <v>43</v>
      </c>
      <c r="B136" s="243" t="s">
        <v>727</v>
      </c>
      <c r="C136" s="259" t="s">
        <v>728</v>
      </c>
      <c r="D136" s="244" t="s">
        <v>304</v>
      </c>
      <c r="E136" s="245">
        <v>270.5</v>
      </c>
      <c r="F136" s="246"/>
      <c r="G136" s="247">
        <f>ROUND(E136*F136,2)</f>
        <v>0</v>
      </c>
      <c r="H136" s="228"/>
      <c r="I136" s="227">
        <f>ROUND(E136*H136,2)</f>
        <v>0</v>
      </c>
      <c r="J136" s="228"/>
      <c r="K136" s="227">
        <f>ROUND(E136*J136,2)</f>
        <v>0</v>
      </c>
      <c r="L136" s="227">
        <v>15</v>
      </c>
      <c r="M136" s="227">
        <f>G136*(1+L136/100)</f>
        <v>0</v>
      </c>
      <c r="N136" s="227">
        <v>3.3000000000000005E-4</v>
      </c>
      <c r="O136" s="227">
        <f>ROUND(E136*N136,2)</f>
        <v>0.09</v>
      </c>
      <c r="P136" s="227">
        <v>0</v>
      </c>
      <c r="Q136" s="227">
        <f>ROUND(E136*P136,2)</f>
        <v>0</v>
      </c>
      <c r="R136" s="227"/>
      <c r="S136" s="227" t="s">
        <v>150</v>
      </c>
      <c r="T136" s="227" t="s">
        <v>150</v>
      </c>
      <c r="U136" s="227">
        <v>0.1</v>
      </c>
      <c r="V136" s="227">
        <f>ROUND(E136*U136,2)</f>
        <v>27.05</v>
      </c>
      <c r="W136" s="22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 t="s">
        <v>729</v>
      </c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</row>
    <row r="137" spans="1:60" outlineLevel="1" x14ac:dyDescent="0.25">
      <c r="A137" s="224"/>
      <c r="B137" s="225"/>
      <c r="C137" s="260" t="s">
        <v>675</v>
      </c>
      <c r="D137" s="229"/>
      <c r="E137" s="230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153</v>
      </c>
      <c r="AH137" s="207">
        <v>0</v>
      </c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60" outlineLevel="1" x14ac:dyDescent="0.25">
      <c r="A138" s="224"/>
      <c r="B138" s="225"/>
      <c r="C138" s="260" t="s">
        <v>676</v>
      </c>
      <c r="D138" s="229"/>
      <c r="E138" s="230">
        <v>270.5</v>
      </c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 t="s">
        <v>153</v>
      </c>
      <c r="AH138" s="207">
        <v>0</v>
      </c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</row>
    <row r="139" spans="1:60" outlineLevel="1" x14ac:dyDescent="0.25">
      <c r="A139" s="224">
        <v>44</v>
      </c>
      <c r="B139" s="225" t="s">
        <v>730</v>
      </c>
      <c r="C139" s="264" t="s">
        <v>731</v>
      </c>
      <c r="D139" s="226" t="s">
        <v>0</v>
      </c>
      <c r="E139" s="256"/>
      <c r="F139" s="228"/>
      <c r="G139" s="227">
        <f>ROUND(E139*F139,2)</f>
        <v>0</v>
      </c>
      <c r="H139" s="228"/>
      <c r="I139" s="227">
        <f>ROUND(E139*H139,2)</f>
        <v>0</v>
      </c>
      <c r="J139" s="228"/>
      <c r="K139" s="227">
        <f>ROUND(E139*J139,2)</f>
        <v>0</v>
      </c>
      <c r="L139" s="227">
        <v>15</v>
      </c>
      <c r="M139" s="227">
        <f>G139*(1+L139/100)</f>
        <v>0</v>
      </c>
      <c r="N139" s="227">
        <v>0</v>
      </c>
      <c r="O139" s="227">
        <f>ROUND(E139*N139,2)</f>
        <v>0</v>
      </c>
      <c r="P139" s="227">
        <v>0</v>
      </c>
      <c r="Q139" s="227">
        <f>ROUND(E139*P139,2)</f>
        <v>0</v>
      </c>
      <c r="R139" s="227"/>
      <c r="S139" s="227" t="s">
        <v>150</v>
      </c>
      <c r="T139" s="227" t="s">
        <v>150</v>
      </c>
      <c r="U139" s="227">
        <v>0</v>
      </c>
      <c r="V139" s="227">
        <f>ROUND(E139*U139,2)</f>
        <v>0</v>
      </c>
      <c r="W139" s="22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365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60" ht="13" x14ac:dyDescent="0.25">
      <c r="A140" s="232" t="s">
        <v>145</v>
      </c>
      <c r="B140" s="233" t="s">
        <v>93</v>
      </c>
      <c r="C140" s="258" t="s">
        <v>94</v>
      </c>
      <c r="D140" s="234"/>
      <c r="E140" s="235"/>
      <c r="F140" s="236"/>
      <c r="G140" s="237">
        <f>SUMIF(AG141:AG163,"&lt;&gt;NOR",G141:G163)</f>
        <v>0</v>
      </c>
      <c r="H140" s="231"/>
      <c r="I140" s="231">
        <f>SUM(I141:I163)</f>
        <v>0</v>
      </c>
      <c r="J140" s="231"/>
      <c r="K140" s="231">
        <f>SUM(K141:K163)</f>
        <v>0</v>
      </c>
      <c r="L140" s="231"/>
      <c r="M140" s="231">
        <f>SUM(M141:M163)</f>
        <v>0</v>
      </c>
      <c r="N140" s="231"/>
      <c r="O140" s="231">
        <f>SUM(O141:O163)</f>
        <v>16.309999999999999</v>
      </c>
      <c r="P140" s="231"/>
      <c r="Q140" s="231">
        <f>SUM(Q141:Q163)</f>
        <v>0</v>
      </c>
      <c r="R140" s="231"/>
      <c r="S140" s="231"/>
      <c r="T140" s="231"/>
      <c r="U140" s="231"/>
      <c r="V140" s="231">
        <f>SUM(V141:V163)</f>
        <v>141.47999999999999</v>
      </c>
      <c r="W140" s="231"/>
      <c r="AG140" t="s">
        <v>146</v>
      </c>
    </row>
    <row r="141" spans="1:60" outlineLevel="1" x14ac:dyDescent="0.25">
      <c r="A141" s="250">
        <v>45</v>
      </c>
      <c r="B141" s="251" t="s">
        <v>732</v>
      </c>
      <c r="C141" s="263" t="s">
        <v>733</v>
      </c>
      <c r="D141" s="252" t="s">
        <v>341</v>
      </c>
      <c r="E141" s="253">
        <v>0.5</v>
      </c>
      <c r="F141" s="254"/>
      <c r="G141" s="255">
        <f>ROUND(E141*F141,2)</f>
        <v>0</v>
      </c>
      <c r="H141" s="228"/>
      <c r="I141" s="227">
        <f>ROUND(E141*H141,2)</f>
        <v>0</v>
      </c>
      <c r="J141" s="228"/>
      <c r="K141" s="227">
        <f>ROUND(E141*J141,2)</f>
        <v>0</v>
      </c>
      <c r="L141" s="227">
        <v>15</v>
      </c>
      <c r="M141" s="227">
        <f>G141*(1+L141/100)</f>
        <v>0</v>
      </c>
      <c r="N141" s="227">
        <v>2.5500000000000003</v>
      </c>
      <c r="O141" s="227">
        <f>ROUND(E141*N141,2)</f>
        <v>1.28</v>
      </c>
      <c r="P141" s="227">
        <v>0</v>
      </c>
      <c r="Q141" s="227">
        <f>ROUND(E141*P141,2)</f>
        <v>0</v>
      </c>
      <c r="R141" s="227"/>
      <c r="S141" s="227" t="s">
        <v>150</v>
      </c>
      <c r="T141" s="227" t="s">
        <v>150</v>
      </c>
      <c r="U141" s="227">
        <v>0</v>
      </c>
      <c r="V141" s="227">
        <f>ROUND(E141*U141,2)</f>
        <v>0</v>
      </c>
      <c r="W141" s="22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163</v>
      </c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outlineLevel="1" x14ac:dyDescent="0.25">
      <c r="A142" s="250">
        <v>46</v>
      </c>
      <c r="B142" s="251" t="s">
        <v>734</v>
      </c>
      <c r="C142" s="263" t="s">
        <v>735</v>
      </c>
      <c r="D142" s="252" t="s">
        <v>341</v>
      </c>
      <c r="E142" s="253">
        <v>1</v>
      </c>
      <c r="F142" s="254"/>
      <c r="G142" s="255">
        <f>ROUND(E142*F142,2)</f>
        <v>0</v>
      </c>
      <c r="H142" s="228"/>
      <c r="I142" s="227">
        <f>ROUND(E142*H142,2)</f>
        <v>0</v>
      </c>
      <c r="J142" s="228"/>
      <c r="K142" s="227">
        <f>ROUND(E142*J142,2)</f>
        <v>0</v>
      </c>
      <c r="L142" s="227">
        <v>15</v>
      </c>
      <c r="M142" s="227">
        <f>G142*(1+L142/100)</f>
        <v>0</v>
      </c>
      <c r="N142" s="227">
        <v>1.7034</v>
      </c>
      <c r="O142" s="227">
        <f>ROUND(E142*N142,2)</f>
        <v>1.7</v>
      </c>
      <c r="P142" s="227">
        <v>0</v>
      </c>
      <c r="Q142" s="227">
        <f>ROUND(E142*P142,2)</f>
        <v>0</v>
      </c>
      <c r="R142" s="227"/>
      <c r="S142" s="227" t="s">
        <v>150</v>
      </c>
      <c r="T142" s="227" t="s">
        <v>150</v>
      </c>
      <c r="U142" s="227">
        <v>0</v>
      </c>
      <c r="V142" s="227">
        <f>ROUND(E142*U142,2)</f>
        <v>0</v>
      </c>
      <c r="W142" s="22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163</v>
      </c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outlineLevel="1" x14ac:dyDescent="0.25">
      <c r="A143" s="242">
        <v>47</v>
      </c>
      <c r="B143" s="243" t="s">
        <v>736</v>
      </c>
      <c r="C143" s="259" t="s">
        <v>737</v>
      </c>
      <c r="D143" s="244" t="s">
        <v>304</v>
      </c>
      <c r="E143" s="245">
        <v>12</v>
      </c>
      <c r="F143" s="246"/>
      <c r="G143" s="247">
        <f>ROUND(E143*F143,2)</f>
        <v>0</v>
      </c>
      <c r="H143" s="228"/>
      <c r="I143" s="227">
        <f>ROUND(E143*H143,2)</f>
        <v>0</v>
      </c>
      <c r="J143" s="228"/>
      <c r="K143" s="227">
        <f>ROUND(E143*J143,2)</f>
        <v>0</v>
      </c>
      <c r="L143" s="227">
        <v>15</v>
      </c>
      <c r="M143" s="227">
        <f>G143*(1+L143/100)</f>
        <v>0</v>
      </c>
      <c r="N143" s="227">
        <v>2.4640000000000002E-2</v>
      </c>
      <c r="O143" s="227">
        <f>ROUND(E143*N143,2)</f>
        <v>0.3</v>
      </c>
      <c r="P143" s="227">
        <v>0</v>
      </c>
      <c r="Q143" s="227">
        <f>ROUND(E143*P143,2)</f>
        <v>0</v>
      </c>
      <c r="R143" s="227"/>
      <c r="S143" s="227" t="s">
        <v>150</v>
      </c>
      <c r="T143" s="227" t="s">
        <v>150</v>
      </c>
      <c r="U143" s="227">
        <v>2.1900000000000004</v>
      </c>
      <c r="V143" s="227">
        <f>ROUND(E143*U143,2)</f>
        <v>26.28</v>
      </c>
      <c r="W143" s="22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 t="s">
        <v>163</v>
      </c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</row>
    <row r="144" spans="1:60" outlineLevel="1" x14ac:dyDescent="0.25">
      <c r="A144" s="224"/>
      <c r="B144" s="225"/>
      <c r="C144" s="260" t="s">
        <v>738</v>
      </c>
      <c r="D144" s="229"/>
      <c r="E144" s="230">
        <v>4</v>
      </c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153</v>
      </c>
      <c r="AH144" s="207">
        <v>0</v>
      </c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outlineLevel="1" x14ac:dyDescent="0.25">
      <c r="A145" s="224"/>
      <c r="B145" s="225"/>
      <c r="C145" s="260" t="s">
        <v>739</v>
      </c>
      <c r="D145" s="229"/>
      <c r="E145" s="230">
        <v>4</v>
      </c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153</v>
      </c>
      <c r="AH145" s="207">
        <v>0</v>
      </c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outlineLevel="1" x14ac:dyDescent="0.25">
      <c r="A146" s="224"/>
      <c r="B146" s="225"/>
      <c r="C146" s="260" t="s">
        <v>740</v>
      </c>
      <c r="D146" s="229"/>
      <c r="E146" s="230">
        <v>4</v>
      </c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153</v>
      </c>
      <c r="AH146" s="207">
        <v>0</v>
      </c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outlineLevel="1" x14ac:dyDescent="0.25">
      <c r="A147" s="242">
        <v>48</v>
      </c>
      <c r="B147" s="243" t="s">
        <v>741</v>
      </c>
      <c r="C147" s="259" t="s">
        <v>742</v>
      </c>
      <c r="D147" s="244" t="s">
        <v>304</v>
      </c>
      <c r="E147" s="245">
        <v>33</v>
      </c>
      <c r="F147" s="246"/>
      <c r="G147" s="247">
        <f>ROUND(E147*F147,2)</f>
        <v>0</v>
      </c>
      <c r="H147" s="228"/>
      <c r="I147" s="227">
        <f>ROUND(E147*H147,2)</f>
        <v>0</v>
      </c>
      <c r="J147" s="228"/>
      <c r="K147" s="227">
        <f>ROUND(E147*J147,2)</f>
        <v>0</v>
      </c>
      <c r="L147" s="227">
        <v>15</v>
      </c>
      <c r="M147" s="227">
        <f>G147*(1+L147/100)</f>
        <v>0</v>
      </c>
      <c r="N147" s="227">
        <v>0</v>
      </c>
      <c r="O147" s="227">
        <f>ROUND(E147*N147,2)</f>
        <v>0</v>
      </c>
      <c r="P147" s="227">
        <v>0</v>
      </c>
      <c r="Q147" s="227">
        <f>ROUND(E147*P147,2)</f>
        <v>0</v>
      </c>
      <c r="R147" s="227"/>
      <c r="S147" s="227" t="s">
        <v>150</v>
      </c>
      <c r="T147" s="227" t="s">
        <v>150</v>
      </c>
      <c r="U147" s="227">
        <v>0.9</v>
      </c>
      <c r="V147" s="227">
        <f>ROUND(E147*U147,2)</f>
        <v>29.7</v>
      </c>
      <c r="W147" s="22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729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</row>
    <row r="148" spans="1:60" outlineLevel="1" x14ac:dyDescent="0.25">
      <c r="A148" s="224"/>
      <c r="B148" s="225"/>
      <c r="C148" s="260" t="s">
        <v>743</v>
      </c>
      <c r="D148" s="229"/>
      <c r="E148" s="230">
        <v>11</v>
      </c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153</v>
      </c>
      <c r="AH148" s="207">
        <v>0</v>
      </c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outlineLevel="1" x14ac:dyDescent="0.25">
      <c r="A149" s="224"/>
      <c r="B149" s="225"/>
      <c r="C149" s="260" t="s">
        <v>744</v>
      </c>
      <c r="D149" s="229"/>
      <c r="E149" s="230">
        <v>11</v>
      </c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153</v>
      </c>
      <c r="AH149" s="207">
        <v>0</v>
      </c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</row>
    <row r="150" spans="1:60" outlineLevel="1" x14ac:dyDescent="0.25">
      <c r="A150" s="224"/>
      <c r="B150" s="225"/>
      <c r="C150" s="260" t="s">
        <v>745</v>
      </c>
      <c r="D150" s="229"/>
      <c r="E150" s="230">
        <v>11</v>
      </c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153</v>
      </c>
      <c r="AH150" s="207">
        <v>0</v>
      </c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60" outlineLevel="1" x14ac:dyDescent="0.25">
      <c r="A151" s="242">
        <v>49</v>
      </c>
      <c r="B151" s="243" t="s">
        <v>746</v>
      </c>
      <c r="C151" s="259" t="s">
        <v>747</v>
      </c>
      <c r="D151" s="244" t="s">
        <v>304</v>
      </c>
      <c r="E151" s="245">
        <v>33</v>
      </c>
      <c r="F151" s="246"/>
      <c r="G151" s="247">
        <f>ROUND(E151*F151,2)</f>
        <v>0</v>
      </c>
      <c r="H151" s="228"/>
      <c r="I151" s="227">
        <f>ROUND(E151*H151,2)</f>
        <v>0</v>
      </c>
      <c r="J151" s="228"/>
      <c r="K151" s="227">
        <f>ROUND(E151*J151,2)</f>
        <v>0</v>
      </c>
      <c r="L151" s="227">
        <v>15</v>
      </c>
      <c r="M151" s="227">
        <f>G151*(1+L151/100)</f>
        <v>0</v>
      </c>
      <c r="N151" s="227">
        <v>1.7030000000000003E-2</v>
      </c>
      <c r="O151" s="227">
        <f>ROUND(E151*N151,2)</f>
        <v>0.56000000000000005</v>
      </c>
      <c r="P151" s="227">
        <v>0</v>
      </c>
      <c r="Q151" s="227">
        <f>ROUND(E151*P151,2)</f>
        <v>0</v>
      </c>
      <c r="R151" s="227"/>
      <c r="S151" s="227" t="s">
        <v>150</v>
      </c>
      <c r="T151" s="227" t="s">
        <v>150</v>
      </c>
      <c r="U151" s="227">
        <v>1.62</v>
      </c>
      <c r="V151" s="227">
        <f>ROUND(E151*U151,2)</f>
        <v>53.46</v>
      </c>
      <c r="W151" s="22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 t="s">
        <v>163</v>
      </c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</row>
    <row r="152" spans="1:60" outlineLevel="1" x14ac:dyDescent="0.25">
      <c r="A152" s="224"/>
      <c r="B152" s="225"/>
      <c r="C152" s="260" t="s">
        <v>743</v>
      </c>
      <c r="D152" s="229"/>
      <c r="E152" s="230">
        <v>11</v>
      </c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153</v>
      </c>
      <c r="AH152" s="207">
        <v>0</v>
      </c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60" outlineLevel="1" x14ac:dyDescent="0.25">
      <c r="A153" s="224"/>
      <c r="B153" s="225"/>
      <c r="C153" s="260" t="s">
        <v>744</v>
      </c>
      <c r="D153" s="229"/>
      <c r="E153" s="230">
        <v>11</v>
      </c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 t="s">
        <v>153</v>
      </c>
      <c r="AH153" s="207">
        <v>0</v>
      </c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</row>
    <row r="154" spans="1:60" outlineLevel="1" x14ac:dyDescent="0.25">
      <c r="A154" s="224"/>
      <c r="B154" s="225"/>
      <c r="C154" s="260" t="s">
        <v>745</v>
      </c>
      <c r="D154" s="229"/>
      <c r="E154" s="230">
        <v>11</v>
      </c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 t="s">
        <v>153</v>
      </c>
      <c r="AH154" s="207">
        <v>0</v>
      </c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</row>
    <row r="155" spans="1:60" outlineLevel="1" x14ac:dyDescent="0.25">
      <c r="A155" s="242">
        <v>50</v>
      </c>
      <c r="B155" s="243" t="s">
        <v>748</v>
      </c>
      <c r="C155" s="259" t="s">
        <v>749</v>
      </c>
      <c r="D155" s="244" t="s">
        <v>304</v>
      </c>
      <c r="E155" s="245">
        <v>24</v>
      </c>
      <c r="F155" s="246"/>
      <c r="G155" s="247">
        <f>ROUND(E155*F155,2)</f>
        <v>0</v>
      </c>
      <c r="H155" s="228"/>
      <c r="I155" s="227">
        <f>ROUND(E155*H155,2)</f>
        <v>0</v>
      </c>
      <c r="J155" s="228"/>
      <c r="K155" s="227">
        <f>ROUND(E155*J155,2)</f>
        <v>0</v>
      </c>
      <c r="L155" s="227">
        <v>15</v>
      </c>
      <c r="M155" s="227">
        <f>G155*(1+L155/100)</f>
        <v>0</v>
      </c>
      <c r="N155" s="227">
        <v>3.5700000000000003E-3</v>
      </c>
      <c r="O155" s="227">
        <f>ROUND(E155*N155,2)</f>
        <v>0.09</v>
      </c>
      <c r="P155" s="227">
        <v>0</v>
      </c>
      <c r="Q155" s="227">
        <f>ROUND(E155*P155,2)</f>
        <v>0</v>
      </c>
      <c r="R155" s="227"/>
      <c r="S155" s="227" t="s">
        <v>150</v>
      </c>
      <c r="T155" s="227" t="s">
        <v>150</v>
      </c>
      <c r="U155" s="227">
        <v>0.55000000000000004</v>
      </c>
      <c r="V155" s="227">
        <f>ROUND(E155*U155,2)</f>
        <v>13.2</v>
      </c>
      <c r="W155" s="22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 t="s">
        <v>163</v>
      </c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</row>
    <row r="156" spans="1:60" outlineLevel="1" x14ac:dyDescent="0.25">
      <c r="A156" s="224"/>
      <c r="B156" s="225"/>
      <c r="C156" s="261" t="s">
        <v>750</v>
      </c>
      <c r="D156" s="248"/>
      <c r="E156" s="248"/>
      <c r="F156" s="248"/>
      <c r="G156" s="248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189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ht="20" outlineLevel="1" x14ac:dyDescent="0.25">
      <c r="A157" s="242">
        <v>51</v>
      </c>
      <c r="B157" s="243" t="s">
        <v>751</v>
      </c>
      <c r="C157" s="259" t="s">
        <v>752</v>
      </c>
      <c r="D157" s="244" t="s">
        <v>314</v>
      </c>
      <c r="E157" s="245">
        <v>14</v>
      </c>
      <c r="F157" s="246"/>
      <c r="G157" s="247">
        <f>ROUND(E157*F157,2)</f>
        <v>0</v>
      </c>
      <c r="H157" s="228"/>
      <c r="I157" s="227">
        <f>ROUND(E157*H157,2)</f>
        <v>0</v>
      </c>
      <c r="J157" s="228"/>
      <c r="K157" s="227">
        <f>ROUND(E157*J157,2)</f>
        <v>0</v>
      </c>
      <c r="L157" s="227">
        <v>15</v>
      </c>
      <c r="M157" s="227">
        <f>G157*(1+L157/100)</f>
        <v>0</v>
      </c>
      <c r="N157" s="227">
        <v>7.3130000000000001E-2</v>
      </c>
      <c r="O157" s="227">
        <f>ROUND(E157*N157,2)</f>
        <v>1.02</v>
      </c>
      <c r="P157" s="227">
        <v>0</v>
      </c>
      <c r="Q157" s="227">
        <f>ROUND(E157*P157,2)</f>
        <v>0</v>
      </c>
      <c r="R157" s="227"/>
      <c r="S157" s="227" t="s">
        <v>150</v>
      </c>
      <c r="T157" s="227" t="s">
        <v>150</v>
      </c>
      <c r="U157" s="227">
        <v>1.3454600000000001</v>
      </c>
      <c r="V157" s="227">
        <f>ROUND(E157*U157,2)</f>
        <v>18.84</v>
      </c>
      <c r="W157" s="22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151</v>
      </c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ht="20.5" outlineLevel="1" x14ac:dyDescent="0.25">
      <c r="A158" s="224"/>
      <c r="B158" s="225"/>
      <c r="C158" s="261" t="s">
        <v>753</v>
      </c>
      <c r="D158" s="248"/>
      <c r="E158" s="248"/>
      <c r="F158" s="248"/>
      <c r="G158" s="248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189</v>
      </c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72" t="str">
        <f>C158</f>
        <v>Plastové dno, šachta z korugované trouby, těsnění, šachtová roura teleskopická, rám do teleskopické trouby, poklop litinový.</v>
      </c>
      <c r="BB158" s="207"/>
      <c r="BC158" s="207"/>
      <c r="BD158" s="207"/>
      <c r="BE158" s="207"/>
      <c r="BF158" s="207"/>
      <c r="BG158" s="207"/>
      <c r="BH158" s="207"/>
    </row>
    <row r="159" spans="1:60" ht="20" outlineLevel="1" x14ac:dyDescent="0.25">
      <c r="A159" s="250">
        <v>52</v>
      </c>
      <c r="B159" s="251" t="s">
        <v>754</v>
      </c>
      <c r="C159" s="263" t="s">
        <v>755</v>
      </c>
      <c r="D159" s="252" t="s">
        <v>314</v>
      </c>
      <c r="E159" s="253">
        <v>9</v>
      </c>
      <c r="F159" s="254"/>
      <c r="G159" s="255">
        <f>ROUND(E159*F159,2)</f>
        <v>0</v>
      </c>
      <c r="H159" s="228"/>
      <c r="I159" s="227">
        <f>ROUND(E159*H159,2)</f>
        <v>0</v>
      </c>
      <c r="J159" s="228"/>
      <c r="K159" s="227">
        <f>ROUND(E159*J159,2)</f>
        <v>0</v>
      </c>
      <c r="L159" s="227">
        <v>15</v>
      </c>
      <c r="M159" s="227">
        <f>G159*(1+L159/100)</f>
        <v>0</v>
      </c>
      <c r="N159" s="227">
        <v>9.5000000000000015E-3</v>
      </c>
      <c r="O159" s="227">
        <f>ROUND(E159*N159,2)</f>
        <v>0.09</v>
      </c>
      <c r="P159" s="227">
        <v>0</v>
      </c>
      <c r="Q159" s="227">
        <f>ROUND(E159*P159,2)</f>
        <v>0</v>
      </c>
      <c r="R159" s="227" t="s">
        <v>409</v>
      </c>
      <c r="S159" s="227" t="s">
        <v>150</v>
      </c>
      <c r="T159" s="227" t="s">
        <v>150</v>
      </c>
      <c r="U159" s="227">
        <v>0</v>
      </c>
      <c r="V159" s="227">
        <f>ROUND(E159*U159,2)</f>
        <v>0</v>
      </c>
      <c r="W159" s="22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327</v>
      </c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outlineLevel="1" x14ac:dyDescent="0.25">
      <c r="A160" s="250">
        <v>53</v>
      </c>
      <c r="B160" s="251" t="s">
        <v>756</v>
      </c>
      <c r="C160" s="263" t="s">
        <v>757</v>
      </c>
      <c r="D160" s="252" t="s">
        <v>314</v>
      </c>
      <c r="E160" s="253">
        <v>3</v>
      </c>
      <c r="F160" s="254"/>
      <c r="G160" s="255">
        <f>ROUND(E160*F160,2)</f>
        <v>0</v>
      </c>
      <c r="H160" s="228"/>
      <c r="I160" s="227">
        <f>ROUND(E160*H160,2)</f>
        <v>0</v>
      </c>
      <c r="J160" s="228"/>
      <c r="K160" s="227">
        <f>ROUND(E160*J160,2)</f>
        <v>0</v>
      </c>
      <c r="L160" s="227">
        <v>15</v>
      </c>
      <c r="M160" s="227">
        <f>G160*(1+L160/100)</f>
        <v>0</v>
      </c>
      <c r="N160" s="227">
        <v>0.16900000000000001</v>
      </c>
      <c r="O160" s="227">
        <f>ROUND(E160*N160,2)</f>
        <v>0.51</v>
      </c>
      <c r="P160" s="227">
        <v>0</v>
      </c>
      <c r="Q160" s="227">
        <f>ROUND(E160*P160,2)</f>
        <v>0</v>
      </c>
      <c r="R160" s="227" t="s">
        <v>409</v>
      </c>
      <c r="S160" s="227" t="s">
        <v>150</v>
      </c>
      <c r="T160" s="227" t="s">
        <v>150</v>
      </c>
      <c r="U160" s="227">
        <v>0</v>
      </c>
      <c r="V160" s="227">
        <f>ROUND(E160*U160,2)</f>
        <v>0</v>
      </c>
      <c r="W160" s="22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327</v>
      </c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outlineLevel="1" x14ac:dyDescent="0.25">
      <c r="A161" s="250">
        <v>54</v>
      </c>
      <c r="B161" s="251" t="s">
        <v>758</v>
      </c>
      <c r="C161" s="263" t="s">
        <v>759</v>
      </c>
      <c r="D161" s="252" t="s">
        <v>314</v>
      </c>
      <c r="E161" s="253">
        <v>3</v>
      </c>
      <c r="F161" s="254"/>
      <c r="G161" s="255">
        <f>ROUND(E161*F161,2)</f>
        <v>0</v>
      </c>
      <c r="H161" s="228"/>
      <c r="I161" s="227">
        <f>ROUND(E161*H161,2)</f>
        <v>0</v>
      </c>
      <c r="J161" s="228"/>
      <c r="K161" s="227">
        <f>ROUND(E161*J161,2)</f>
        <v>0</v>
      </c>
      <c r="L161" s="227">
        <v>15</v>
      </c>
      <c r="M161" s="227">
        <f>G161*(1+L161/100)</f>
        <v>0</v>
      </c>
      <c r="N161" s="227">
        <v>0.08</v>
      </c>
      <c r="O161" s="227">
        <f>ROUND(E161*N161,2)</f>
        <v>0.24</v>
      </c>
      <c r="P161" s="227">
        <v>0</v>
      </c>
      <c r="Q161" s="227">
        <f>ROUND(E161*P161,2)</f>
        <v>0</v>
      </c>
      <c r="R161" s="227" t="s">
        <v>409</v>
      </c>
      <c r="S161" s="227" t="s">
        <v>150</v>
      </c>
      <c r="T161" s="227" t="s">
        <v>150</v>
      </c>
      <c r="U161" s="227">
        <v>0</v>
      </c>
      <c r="V161" s="227">
        <f>ROUND(E161*U161,2)</f>
        <v>0</v>
      </c>
      <c r="W161" s="22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327</v>
      </c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outlineLevel="1" x14ac:dyDescent="0.25">
      <c r="A162" s="250">
        <v>55</v>
      </c>
      <c r="B162" s="251" t="s">
        <v>760</v>
      </c>
      <c r="C162" s="263" t="s">
        <v>761</v>
      </c>
      <c r="D162" s="252" t="s">
        <v>314</v>
      </c>
      <c r="E162" s="253">
        <v>3</v>
      </c>
      <c r="F162" s="254"/>
      <c r="G162" s="255">
        <f>ROUND(E162*F162,2)</f>
        <v>0</v>
      </c>
      <c r="H162" s="228"/>
      <c r="I162" s="227">
        <f>ROUND(E162*H162,2)</f>
        <v>0</v>
      </c>
      <c r="J162" s="228"/>
      <c r="K162" s="227">
        <f>ROUND(E162*J162,2)</f>
        <v>0</v>
      </c>
      <c r="L162" s="227">
        <v>15</v>
      </c>
      <c r="M162" s="227">
        <f>G162*(1+L162/100)</f>
        <v>0</v>
      </c>
      <c r="N162" s="227">
        <v>0.50800000000000001</v>
      </c>
      <c r="O162" s="227">
        <f>ROUND(E162*N162,2)</f>
        <v>1.52</v>
      </c>
      <c r="P162" s="227">
        <v>0</v>
      </c>
      <c r="Q162" s="227">
        <f>ROUND(E162*P162,2)</f>
        <v>0</v>
      </c>
      <c r="R162" s="227" t="s">
        <v>409</v>
      </c>
      <c r="S162" s="227" t="s">
        <v>150</v>
      </c>
      <c r="T162" s="227" t="s">
        <v>150</v>
      </c>
      <c r="U162" s="227">
        <v>0</v>
      </c>
      <c r="V162" s="227">
        <f>ROUND(E162*U162,2)</f>
        <v>0</v>
      </c>
      <c r="W162" s="22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327</v>
      </c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outlineLevel="1" x14ac:dyDescent="0.25">
      <c r="A163" s="250">
        <v>56</v>
      </c>
      <c r="B163" s="251" t="s">
        <v>762</v>
      </c>
      <c r="C163" s="263" t="s">
        <v>763</v>
      </c>
      <c r="D163" s="252" t="s">
        <v>314</v>
      </c>
      <c r="E163" s="253">
        <v>9</v>
      </c>
      <c r="F163" s="254"/>
      <c r="G163" s="255">
        <f>ROUND(E163*F163,2)</f>
        <v>0</v>
      </c>
      <c r="H163" s="228"/>
      <c r="I163" s="227">
        <f>ROUND(E163*H163,2)</f>
        <v>0</v>
      </c>
      <c r="J163" s="228"/>
      <c r="K163" s="227">
        <f>ROUND(E163*J163,2)</f>
        <v>0</v>
      </c>
      <c r="L163" s="227">
        <v>15</v>
      </c>
      <c r="M163" s="227">
        <f>G163*(1+L163/100)</f>
        <v>0</v>
      </c>
      <c r="N163" s="227">
        <v>1</v>
      </c>
      <c r="O163" s="227">
        <f>ROUND(E163*N163,2)</f>
        <v>9</v>
      </c>
      <c r="P163" s="227">
        <v>0</v>
      </c>
      <c r="Q163" s="227">
        <f>ROUND(E163*P163,2)</f>
        <v>0</v>
      </c>
      <c r="R163" s="227" t="s">
        <v>409</v>
      </c>
      <c r="S163" s="227" t="s">
        <v>150</v>
      </c>
      <c r="T163" s="227" t="s">
        <v>150</v>
      </c>
      <c r="U163" s="227">
        <v>0</v>
      </c>
      <c r="V163" s="227">
        <f>ROUND(E163*U163,2)</f>
        <v>0</v>
      </c>
      <c r="W163" s="22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327</v>
      </c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ht="13" x14ac:dyDescent="0.25">
      <c r="A164" s="232" t="s">
        <v>145</v>
      </c>
      <c r="B164" s="233" t="s">
        <v>113</v>
      </c>
      <c r="C164" s="258" t="s">
        <v>114</v>
      </c>
      <c r="D164" s="234"/>
      <c r="E164" s="235"/>
      <c r="F164" s="236"/>
      <c r="G164" s="237">
        <f>SUMIF(AG165:AG165,"&lt;&gt;NOR",G165:G165)</f>
        <v>0</v>
      </c>
      <c r="H164" s="231"/>
      <c r="I164" s="231">
        <f>SUM(I165:I165)</f>
        <v>0</v>
      </c>
      <c r="J164" s="231"/>
      <c r="K164" s="231">
        <f>SUM(K165:K165)</f>
        <v>0</v>
      </c>
      <c r="L164" s="231"/>
      <c r="M164" s="231">
        <f>SUM(M165:M165)</f>
        <v>0</v>
      </c>
      <c r="N164" s="231"/>
      <c r="O164" s="231">
        <f>SUM(O165:O165)</f>
        <v>0.45</v>
      </c>
      <c r="P164" s="231"/>
      <c r="Q164" s="231">
        <f>SUM(Q165:Q165)</f>
        <v>0</v>
      </c>
      <c r="R164" s="231"/>
      <c r="S164" s="231"/>
      <c r="T164" s="231"/>
      <c r="U164" s="231"/>
      <c r="V164" s="231">
        <f>SUM(V165:V165)</f>
        <v>9.49</v>
      </c>
      <c r="W164" s="231"/>
      <c r="AG164" t="s">
        <v>146</v>
      </c>
    </row>
    <row r="165" spans="1:60" outlineLevel="1" x14ac:dyDescent="0.25">
      <c r="A165" s="250">
        <v>57</v>
      </c>
      <c r="B165" s="251" t="s">
        <v>764</v>
      </c>
      <c r="C165" s="263" t="s">
        <v>765</v>
      </c>
      <c r="D165" s="252" t="s">
        <v>304</v>
      </c>
      <c r="E165" s="253">
        <v>280</v>
      </c>
      <c r="F165" s="254"/>
      <c r="G165" s="255">
        <f>ROUND(E165*F165,2)</f>
        <v>0</v>
      </c>
      <c r="H165" s="228"/>
      <c r="I165" s="227">
        <f>ROUND(E165*H165,2)</f>
        <v>0</v>
      </c>
      <c r="J165" s="228"/>
      <c r="K165" s="227">
        <f>ROUND(E165*J165,2)</f>
        <v>0</v>
      </c>
      <c r="L165" s="227">
        <v>15</v>
      </c>
      <c r="M165" s="227">
        <f>G165*(1+L165/100)</f>
        <v>0</v>
      </c>
      <c r="N165" s="227">
        <v>1.5900000000000001E-3</v>
      </c>
      <c r="O165" s="227">
        <f>ROUND(E165*N165,2)</f>
        <v>0.45</v>
      </c>
      <c r="P165" s="227">
        <v>0</v>
      </c>
      <c r="Q165" s="227">
        <f>ROUND(E165*P165,2)</f>
        <v>0</v>
      </c>
      <c r="R165" s="227"/>
      <c r="S165" s="227" t="s">
        <v>150</v>
      </c>
      <c r="T165" s="227" t="s">
        <v>150</v>
      </c>
      <c r="U165" s="227">
        <v>3.3900000000000007E-2</v>
      </c>
      <c r="V165" s="227">
        <f>ROUND(E165*U165,2)</f>
        <v>9.49</v>
      </c>
      <c r="W165" s="22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 t="s">
        <v>163</v>
      </c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</row>
    <row r="166" spans="1:60" ht="13" x14ac:dyDescent="0.25">
      <c r="A166" s="232" t="s">
        <v>145</v>
      </c>
      <c r="B166" s="233" t="s">
        <v>115</v>
      </c>
      <c r="C166" s="258" t="s">
        <v>116</v>
      </c>
      <c r="D166" s="234"/>
      <c r="E166" s="235"/>
      <c r="F166" s="236"/>
      <c r="G166" s="237">
        <f>SUMIF(AG167:AG173,"&lt;&gt;NOR",G167:G173)</f>
        <v>0</v>
      </c>
      <c r="H166" s="231"/>
      <c r="I166" s="231">
        <f>SUM(I167:I173)</f>
        <v>0</v>
      </c>
      <c r="J166" s="231"/>
      <c r="K166" s="231">
        <f>SUM(K167:K173)</f>
        <v>0</v>
      </c>
      <c r="L166" s="231"/>
      <c r="M166" s="231">
        <f>SUM(M167:M173)</f>
        <v>0</v>
      </c>
      <c r="N166" s="231"/>
      <c r="O166" s="231">
        <f>SUM(O167:O173)</f>
        <v>0</v>
      </c>
      <c r="P166" s="231"/>
      <c r="Q166" s="231">
        <f>SUM(Q167:Q173)</f>
        <v>0</v>
      </c>
      <c r="R166" s="231"/>
      <c r="S166" s="231"/>
      <c r="T166" s="231"/>
      <c r="U166" s="231"/>
      <c r="V166" s="231">
        <f>SUM(V167:V173)</f>
        <v>82.97</v>
      </c>
      <c r="W166" s="231"/>
      <c r="AG166" t="s">
        <v>146</v>
      </c>
    </row>
    <row r="167" spans="1:60" outlineLevel="1" x14ac:dyDescent="0.25">
      <c r="A167" s="250">
        <v>58</v>
      </c>
      <c r="B167" s="251" t="s">
        <v>587</v>
      </c>
      <c r="C167" s="263" t="s">
        <v>588</v>
      </c>
      <c r="D167" s="252" t="s">
        <v>364</v>
      </c>
      <c r="E167" s="253">
        <v>30.96</v>
      </c>
      <c r="F167" s="254"/>
      <c r="G167" s="255">
        <f>ROUND(E167*F167,2)</f>
        <v>0</v>
      </c>
      <c r="H167" s="228"/>
      <c r="I167" s="227">
        <f>ROUND(E167*H167,2)</f>
        <v>0</v>
      </c>
      <c r="J167" s="228"/>
      <c r="K167" s="227">
        <f>ROUND(E167*J167,2)</f>
        <v>0</v>
      </c>
      <c r="L167" s="227">
        <v>15</v>
      </c>
      <c r="M167" s="227">
        <f>G167*(1+L167/100)</f>
        <v>0</v>
      </c>
      <c r="N167" s="227">
        <v>0</v>
      </c>
      <c r="O167" s="227">
        <f>ROUND(E167*N167,2)</f>
        <v>0</v>
      </c>
      <c r="P167" s="227">
        <v>0</v>
      </c>
      <c r="Q167" s="227">
        <f>ROUND(E167*P167,2)</f>
        <v>0</v>
      </c>
      <c r="R167" s="227"/>
      <c r="S167" s="227" t="s">
        <v>150</v>
      </c>
      <c r="T167" s="227" t="s">
        <v>150</v>
      </c>
      <c r="U167" s="227">
        <v>0</v>
      </c>
      <c r="V167" s="227">
        <f>ROUND(E167*U167,2)</f>
        <v>0</v>
      </c>
      <c r="W167" s="22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766</v>
      </c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outlineLevel="1" x14ac:dyDescent="0.25">
      <c r="A168" s="250">
        <v>59</v>
      </c>
      <c r="B168" s="251" t="s">
        <v>579</v>
      </c>
      <c r="C168" s="263" t="s">
        <v>580</v>
      </c>
      <c r="D168" s="252" t="s">
        <v>364</v>
      </c>
      <c r="E168" s="253">
        <v>30.96</v>
      </c>
      <c r="F168" s="254"/>
      <c r="G168" s="255">
        <f>ROUND(E168*F168,2)</f>
        <v>0</v>
      </c>
      <c r="H168" s="228"/>
      <c r="I168" s="227">
        <f>ROUND(E168*H168,2)</f>
        <v>0</v>
      </c>
      <c r="J168" s="228"/>
      <c r="K168" s="227">
        <f>ROUND(E168*J168,2)</f>
        <v>0</v>
      </c>
      <c r="L168" s="227">
        <v>15</v>
      </c>
      <c r="M168" s="227">
        <f>G168*(1+L168/100)</f>
        <v>0</v>
      </c>
      <c r="N168" s="227">
        <v>0</v>
      </c>
      <c r="O168" s="227">
        <f>ROUND(E168*N168,2)</f>
        <v>0</v>
      </c>
      <c r="P168" s="227">
        <v>0</v>
      </c>
      <c r="Q168" s="227">
        <f>ROUND(E168*P168,2)</f>
        <v>0</v>
      </c>
      <c r="R168" s="227"/>
      <c r="S168" s="227" t="s">
        <v>150</v>
      </c>
      <c r="T168" s="227" t="s">
        <v>150</v>
      </c>
      <c r="U168" s="227">
        <v>0.93300000000000005</v>
      </c>
      <c r="V168" s="227">
        <f>ROUND(E168*U168,2)</f>
        <v>28.89</v>
      </c>
      <c r="W168" s="22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766</v>
      </c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outlineLevel="1" x14ac:dyDescent="0.25">
      <c r="A169" s="242">
        <v>60</v>
      </c>
      <c r="B169" s="243" t="s">
        <v>583</v>
      </c>
      <c r="C169" s="259" t="s">
        <v>584</v>
      </c>
      <c r="D169" s="244" t="s">
        <v>364</v>
      </c>
      <c r="E169" s="245">
        <v>30.96</v>
      </c>
      <c r="F169" s="246"/>
      <c r="G169" s="247">
        <f>ROUND(E169*F169,2)</f>
        <v>0</v>
      </c>
      <c r="H169" s="228"/>
      <c r="I169" s="227">
        <f>ROUND(E169*H169,2)</f>
        <v>0</v>
      </c>
      <c r="J169" s="228"/>
      <c r="K169" s="227">
        <f>ROUND(E169*J169,2)</f>
        <v>0</v>
      </c>
      <c r="L169" s="227">
        <v>15</v>
      </c>
      <c r="M169" s="227">
        <f>G169*(1+L169/100)</f>
        <v>0</v>
      </c>
      <c r="N169" s="227">
        <v>0</v>
      </c>
      <c r="O169" s="227">
        <f>ROUND(E169*N169,2)</f>
        <v>0</v>
      </c>
      <c r="P169" s="227">
        <v>0</v>
      </c>
      <c r="Q169" s="227">
        <f>ROUND(E169*P169,2)</f>
        <v>0</v>
      </c>
      <c r="R169" s="227"/>
      <c r="S169" s="227" t="s">
        <v>150</v>
      </c>
      <c r="T169" s="227" t="s">
        <v>150</v>
      </c>
      <c r="U169" s="227">
        <v>0.49000000000000005</v>
      </c>
      <c r="V169" s="227">
        <f>ROUND(E169*U169,2)</f>
        <v>15.17</v>
      </c>
      <c r="W169" s="22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766</v>
      </c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outlineLevel="1" x14ac:dyDescent="0.25">
      <c r="A170" s="224"/>
      <c r="B170" s="225"/>
      <c r="C170" s="261" t="s">
        <v>767</v>
      </c>
      <c r="D170" s="248"/>
      <c r="E170" s="248"/>
      <c r="F170" s="248"/>
      <c r="G170" s="248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189</v>
      </c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outlineLevel="1" x14ac:dyDescent="0.25">
      <c r="A171" s="250">
        <v>61</v>
      </c>
      <c r="B171" s="251" t="s">
        <v>585</v>
      </c>
      <c r="C171" s="263" t="s">
        <v>586</v>
      </c>
      <c r="D171" s="252" t="s">
        <v>364</v>
      </c>
      <c r="E171" s="253">
        <v>278.64000000000004</v>
      </c>
      <c r="F171" s="254"/>
      <c r="G171" s="255">
        <f>ROUND(E171*F171,2)</f>
        <v>0</v>
      </c>
      <c r="H171" s="228"/>
      <c r="I171" s="227">
        <f>ROUND(E171*H171,2)</f>
        <v>0</v>
      </c>
      <c r="J171" s="228"/>
      <c r="K171" s="227">
        <f>ROUND(E171*J171,2)</f>
        <v>0</v>
      </c>
      <c r="L171" s="227">
        <v>15</v>
      </c>
      <c r="M171" s="227">
        <f>G171*(1+L171/100)</f>
        <v>0</v>
      </c>
      <c r="N171" s="227">
        <v>0</v>
      </c>
      <c r="O171" s="227">
        <f>ROUND(E171*N171,2)</f>
        <v>0</v>
      </c>
      <c r="P171" s="227">
        <v>0</v>
      </c>
      <c r="Q171" s="227">
        <f>ROUND(E171*P171,2)</f>
        <v>0</v>
      </c>
      <c r="R171" s="227"/>
      <c r="S171" s="227" t="s">
        <v>150</v>
      </c>
      <c r="T171" s="227" t="s">
        <v>150</v>
      </c>
      <c r="U171" s="227">
        <v>0</v>
      </c>
      <c r="V171" s="227">
        <f>ROUND(E171*U171,2)</f>
        <v>0</v>
      </c>
      <c r="W171" s="22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766</v>
      </c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outlineLevel="1" x14ac:dyDescent="0.25">
      <c r="A172" s="250">
        <v>62</v>
      </c>
      <c r="B172" s="251" t="s">
        <v>768</v>
      </c>
      <c r="C172" s="263" t="s">
        <v>769</v>
      </c>
      <c r="D172" s="252" t="s">
        <v>364</v>
      </c>
      <c r="E172" s="253">
        <v>30.96</v>
      </c>
      <c r="F172" s="254"/>
      <c r="G172" s="255">
        <f>ROUND(E172*F172,2)</f>
        <v>0</v>
      </c>
      <c r="H172" s="228"/>
      <c r="I172" s="227">
        <f>ROUND(E172*H172,2)</f>
        <v>0</v>
      </c>
      <c r="J172" s="228"/>
      <c r="K172" s="227">
        <f>ROUND(E172*J172,2)</f>
        <v>0</v>
      </c>
      <c r="L172" s="227">
        <v>15</v>
      </c>
      <c r="M172" s="227">
        <f>G172*(1+L172/100)</f>
        <v>0</v>
      </c>
      <c r="N172" s="227">
        <v>0</v>
      </c>
      <c r="O172" s="227">
        <f>ROUND(E172*N172,2)</f>
        <v>0</v>
      </c>
      <c r="P172" s="227">
        <v>0</v>
      </c>
      <c r="Q172" s="227">
        <f>ROUND(E172*P172,2)</f>
        <v>0</v>
      </c>
      <c r="R172" s="227"/>
      <c r="S172" s="227" t="s">
        <v>150</v>
      </c>
      <c r="T172" s="227" t="s">
        <v>150</v>
      </c>
      <c r="U172" s="227">
        <v>0.94200000000000006</v>
      </c>
      <c r="V172" s="227">
        <f>ROUND(E172*U172,2)</f>
        <v>29.16</v>
      </c>
      <c r="W172" s="22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766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outlineLevel="1" x14ac:dyDescent="0.25">
      <c r="A173" s="242">
        <v>63</v>
      </c>
      <c r="B173" s="243" t="s">
        <v>770</v>
      </c>
      <c r="C173" s="259" t="s">
        <v>771</v>
      </c>
      <c r="D173" s="244" t="s">
        <v>364</v>
      </c>
      <c r="E173" s="245">
        <v>92.88000000000001</v>
      </c>
      <c r="F173" s="246"/>
      <c r="G173" s="247">
        <f>ROUND(E173*F173,2)</f>
        <v>0</v>
      </c>
      <c r="H173" s="228"/>
      <c r="I173" s="227">
        <f>ROUND(E173*H173,2)</f>
        <v>0</v>
      </c>
      <c r="J173" s="228"/>
      <c r="K173" s="227">
        <f>ROUND(E173*J173,2)</f>
        <v>0</v>
      </c>
      <c r="L173" s="227">
        <v>15</v>
      </c>
      <c r="M173" s="227">
        <f>G173*(1+L173/100)</f>
        <v>0</v>
      </c>
      <c r="N173" s="227">
        <v>0</v>
      </c>
      <c r="O173" s="227">
        <f>ROUND(E173*N173,2)</f>
        <v>0</v>
      </c>
      <c r="P173" s="227">
        <v>0</v>
      </c>
      <c r="Q173" s="227">
        <f>ROUND(E173*P173,2)</f>
        <v>0</v>
      </c>
      <c r="R173" s="227"/>
      <c r="S173" s="227" t="s">
        <v>150</v>
      </c>
      <c r="T173" s="227" t="s">
        <v>150</v>
      </c>
      <c r="U173" s="227">
        <v>0.10500000000000001</v>
      </c>
      <c r="V173" s="227">
        <f>ROUND(E173*U173,2)</f>
        <v>9.75</v>
      </c>
      <c r="W173" s="22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766</v>
      </c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x14ac:dyDescent="0.25">
      <c r="A174" s="5"/>
      <c r="B174" s="6"/>
      <c r="C174" s="266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AE174">
        <v>15</v>
      </c>
      <c r="AF174">
        <v>21</v>
      </c>
    </row>
    <row r="175" spans="1:60" ht="13" x14ac:dyDescent="0.25">
      <c r="A175" s="210"/>
      <c r="B175" s="211" t="s">
        <v>31</v>
      </c>
      <c r="C175" s="265"/>
      <c r="D175" s="212"/>
      <c r="E175" s="213"/>
      <c r="F175" s="213"/>
      <c r="G175" s="257">
        <f>G8+G77+G93+G115+G122+G126+G130+G132+G140+G164+G166</f>
        <v>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AE175">
        <f>SUMIF(L7:L173,AE174,G7:G173)</f>
        <v>0</v>
      </c>
      <c r="AF175">
        <f>SUMIF(L7:L173,AF174,G7:G173)</f>
        <v>0</v>
      </c>
      <c r="AG175" t="s">
        <v>593</v>
      </c>
    </row>
    <row r="176" spans="1:60" x14ac:dyDescent="0.25">
      <c r="A176" s="5"/>
      <c r="B176" s="6"/>
      <c r="C176" s="266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33" x14ac:dyDescent="0.25">
      <c r="A177" s="5"/>
      <c r="B177" s="6"/>
      <c r="C177" s="266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33" x14ac:dyDescent="0.25">
      <c r="A178" s="214" t="s">
        <v>594</v>
      </c>
      <c r="B178" s="214"/>
      <c r="C178" s="267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33" x14ac:dyDescent="0.25">
      <c r="A179" s="215"/>
      <c r="B179" s="216"/>
      <c r="C179" s="268"/>
      <c r="D179" s="216"/>
      <c r="E179" s="216"/>
      <c r="F179" s="216"/>
      <c r="G179" s="21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AG179" t="s">
        <v>595</v>
      </c>
    </row>
    <row r="180" spans="1:33" x14ac:dyDescent="0.25">
      <c r="A180" s="218"/>
      <c r="B180" s="219"/>
      <c r="C180" s="269"/>
      <c r="D180" s="219"/>
      <c r="E180" s="219"/>
      <c r="F180" s="219"/>
      <c r="G180" s="22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33" x14ac:dyDescent="0.25">
      <c r="A181" s="218"/>
      <c r="B181" s="219"/>
      <c r="C181" s="269"/>
      <c r="D181" s="219"/>
      <c r="E181" s="219"/>
      <c r="F181" s="219"/>
      <c r="G181" s="22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33" x14ac:dyDescent="0.25">
      <c r="A182" s="218"/>
      <c r="B182" s="219"/>
      <c r="C182" s="269"/>
      <c r="D182" s="219"/>
      <c r="E182" s="219"/>
      <c r="F182" s="219"/>
      <c r="G182" s="22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33" x14ac:dyDescent="0.25">
      <c r="A183" s="221"/>
      <c r="B183" s="222"/>
      <c r="C183" s="270"/>
      <c r="D183" s="222"/>
      <c r="E183" s="222"/>
      <c r="F183" s="222"/>
      <c r="G183" s="22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33" x14ac:dyDescent="0.25">
      <c r="A184" s="5"/>
      <c r="B184" s="6"/>
      <c r="C184" s="266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33" x14ac:dyDescent="0.25">
      <c r="C185" s="271"/>
      <c r="D185" s="191"/>
      <c r="AG185" t="s">
        <v>597</v>
      </c>
    </row>
    <row r="186" spans="1:33" x14ac:dyDescent="0.25">
      <c r="D186" s="191"/>
    </row>
    <row r="187" spans="1:33" x14ac:dyDescent="0.25">
      <c r="D187" s="191"/>
    </row>
    <row r="188" spans="1:33" x14ac:dyDescent="0.25">
      <c r="D188" s="191"/>
    </row>
    <row r="189" spans="1:33" x14ac:dyDescent="0.25">
      <c r="D189" s="191"/>
    </row>
    <row r="190" spans="1:33" x14ac:dyDescent="0.25">
      <c r="D190" s="191"/>
    </row>
    <row r="191" spans="1:33" x14ac:dyDescent="0.25">
      <c r="D191" s="191"/>
    </row>
    <row r="192" spans="1:33" x14ac:dyDescent="0.25">
      <c r="D192" s="191"/>
    </row>
    <row r="193" spans="4:4" x14ac:dyDescent="0.25">
      <c r="D193" s="191"/>
    </row>
    <row r="194" spans="4:4" x14ac:dyDescent="0.25">
      <c r="D194" s="191"/>
    </row>
    <row r="195" spans="4:4" x14ac:dyDescent="0.25">
      <c r="D195" s="191"/>
    </row>
    <row r="196" spans="4:4" x14ac:dyDescent="0.25">
      <c r="D196" s="191"/>
    </row>
    <row r="197" spans="4:4" x14ac:dyDescent="0.25">
      <c r="D197" s="191"/>
    </row>
    <row r="198" spans="4:4" x14ac:dyDescent="0.25">
      <c r="D198" s="191"/>
    </row>
    <row r="199" spans="4:4" x14ac:dyDescent="0.25">
      <c r="D199" s="191"/>
    </row>
    <row r="200" spans="4:4" x14ac:dyDescent="0.25">
      <c r="D200" s="191"/>
    </row>
    <row r="201" spans="4:4" x14ac:dyDescent="0.25">
      <c r="D201" s="191"/>
    </row>
    <row r="202" spans="4:4" x14ac:dyDescent="0.25">
      <c r="D202" s="191"/>
    </row>
    <row r="203" spans="4:4" x14ac:dyDescent="0.25">
      <c r="D203" s="191"/>
    </row>
    <row r="204" spans="4:4" x14ac:dyDescent="0.25">
      <c r="D204" s="191"/>
    </row>
    <row r="205" spans="4:4" x14ac:dyDescent="0.25">
      <c r="D205" s="191"/>
    </row>
    <row r="206" spans="4:4" x14ac:dyDescent="0.25">
      <c r="D206" s="191"/>
    </row>
    <row r="207" spans="4:4" x14ac:dyDescent="0.25">
      <c r="D207" s="191"/>
    </row>
    <row r="208" spans="4:4" x14ac:dyDescent="0.25">
      <c r="D208" s="191"/>
    </row>
    <row r="209" spans="4:4" x14ac:dyDescent="0.25">
      <c r="D209" s="191"/>
    </row>
    <row r="210" spans="4:4" x14ac:dyDescent="0.25">
      <c r="D210" s="191"/>
    </row>
    <row r="211" spans="4:4" x14ac:dyDescent="0.25">
      <c r="D211" s="191"/>
    </row>
    <row r="212" spans="4:4" x14ac:dyDescent="0.25">
      <c r="D212" s="191"/>
    </row>
    <row r="213" spans="4:4" x14ac:dyDescent="0.25">
      <c r="D213" s="191"/>
    </row>
    <row r="214" spans="4:4" x14ac:dyDescent="0.25">
      <c r="D214" s="191"/>
    </row>
    <row r="215" spans="4:4" x14ac:dyDescent="0.25">
      <c r="D215" s="191"/>
    </row>
    <row r="216" spans="4:4" x14ac:dyDescent="0.25">
      <c r="D216" s="191"/>
    </row>
    <row r="217" spans="4:4" x14ac:dyDescent="0.25">
      <c r="D217" s="191"/>
    </row>
    <row r="218" spans="4:4" x14ac:dyDescent="0.25">
      <c r="D218" s="191"/>
    </row>
    <row r="219" spans="4:4" x14ac:dyDescent="0.25">
      <c r="D219" s="191"/>
    </row>
    <row r="220" spans="4:4" x14ac:dyDescent="0.25">
      <c r="D220" s="191"/>
    </row>
    <row r="221" spans="4:4" x14ac:dyDescent="0.25">
      <c r="D221" s="191"/>
    </row>
    <row r="222" spans="4:4" x14ac:dyDescent="0.25">
      <c r="D222" s="191"/>
    </row>
    <row r="223" spans="4:4" x14ac:dyDescent="0.25">
      <c r="D223" s="191"/>
    </row>
    <row r="224" spans="4:4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  <row r="234" spans="4:4" x14ac:dyDescent="0.25">
      <c r="D234" s="191"/>
    </row>
    <row r="235" spans="4:4" x14ac:dyDescent="0.25">
      <c r="D235" s="191"/>
    </row>
    <row r="236" spans="4:4" x14ac:dyDescent="0.25">
      <c r="D236" s="191"/>
    </row>
    <row r="237" spans="4:4" x14ac:dyDescent="0.25">
      <c r="D237" s="191"/>
    </row>
    <row r="238" spans="4:4" x14ac:dyDescent="0.25">
      <c r="D238" s="191"/>
    </row>
    <row r="239" spans="4:4" x14ac:dyDescent="0.25">
      <c r="D239" s="191"/>
    </row>
    <row r="240" spans="4:4" x14ac:dyDescent="0.25">
      <c r="D240" s="191"/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mergeCells count="12">
    <mergeCell ref="C158:G158"/>
    <mergeCell ref="C170:G170"/>
    <mergeCell ref="A1:G1"/>
    <mergeCell ref="C2:G2"/>
    <mergeCell ref="C3:G3"/>
    <mergeCell ref="C4:G4"/>
    <mergeCell ref="A178:C178"/>
    <mergeCell ref="A179:G183"/>
    <mergeCell ref="C39:G39"/>
    <mergeCell ref="C76:G76"/>
    <mergeCell ref="C85:G85"/>
    <mergeCell ref="C156:G15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DA62-7CA4-409F-A916-7188FCCC65E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28" customWidth="1"/>
    <col min="3" max="3" width="38.1796875" style="12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2" t="s">
        <v>7</v>
      </c>
      <c r="B1" s="192"/>
      <c r="C1" s="192"/>
      <c r="D1" s="192"/>
      <c r="E1" s="192"/>
      <c r="F1" s="192"/>
      <c r="G1" s="192"/>
      <c r="AG1" t="s">
        <v>121</v>
      </c>
    </row>
    <row r="2" spans="1:60" ht="25" customHeight="1" x14ac:dyDescent="0.25">
      <c r="A2" s="193" t="s">
        <v>8</v>
      </c>
      <c r="B2" s="74" t="s">
        <v>43</v>
      </c>
      <c r="C2" s="196" t="s">
        <v>44</v>
      </c>
      <c r="D2" s="194"/>
      <c r="E2" s="194"/>
      <c r="F2" s="194"/>
      <c r="G2" s="195"/>
      <c r="AG2" t="s">
        <v>122</v>
      </c>
    </row>
    <row r="3" spans="1:60" ht="25" customHeight="1" x14ac:dyDescent="0.25">
      <c r="A3" s="193" t="s">
        <v>9</v>
      </c>
      <c r="B3" s="74" t="s">
        <v>52</v>
      </c>
      <c r="C3" s="196" t="s">
        <v>53</v>
      </c>
      <c r="D3" s="194"/>
      <c r="E3" s="194"/>
      <c r="F3" s="194"/>
      <c r="G3" s="195"/>
      <c r="AC3" s="128" t="s">
        <v>122</v>
      </c>
      <c r="AG3" t="s">
        <v>123</v>
      </c>
    </row>
    <row r="4" spans="1:60" ht="25" customHeight="1" x14ac:dyDescent="0.25">
      <c r="A4" s="197" t="s">
        <v>10</v>
      </c>
      <c r="B4" s="198" t="s">
        <v>57</v>
      </c>
      <c r="C4" s="199" t="s">
        <v>58</v>
      </c>
      <c r="D4" s="200"/>
      <c r="E4" s="200"/>
      <c r="F4" s="200"/>
      <c r="G4" s="201"/>
      <c r="AG4" t="s">
        <v>124</v>
      </c>
    </row>
    <row r="5" spans="1:60" x14ac:dyDescent="0.25">
      <c r="D5" s="191"/>
    </row>
    <row r="6" spans="1:60" ht="37.5" x14ac:dyDescent="0.25">
      <c r="A6" s="203" t="s">
        <v>125</v>
      </c>
      <c r="B6" s="205" t="s">
        <v>126</v>
      </c>
      <c r="C6" s="205" t="s">
        <v>127</v>
      </c>
      <c r="D6" s="204" t="s">
        <v>128</v>
      </c>
      <c r="E6" s="203" t="s">
        <v>129</v>
      </c>
      <c r="F6" s="202" t="s">
        <v>130</v>
      </c>
      <c r="G6" s="203" t="s">
        <v>31</v>
      </c>
      <c r="H6" s="206" t="s">
        <v>32</v>
      </c>
      <c r="I6" s="206" t="s">
        <v>131</v>
      </c>
      <c r="J6" s="206" t="s">
        <v>33</v>
      </c>
      <c r="K6" s="206" t="s">
        <v>132</v>
      </c>
      <c r="L6" s="206" t="s">
        <v>133</v>
      </c>
      <c r="M6" s="206" t="s">
        <v>134</v>
      </c>
      <c r="N6" s="206" t="s">
        <v>135</v>
      </c>
      <c r="O6" s="206" t="s">
        <v>136</v>
      </c>
      <c r="P6" s="206" t="s">
        <v>137</v>
      </c>
      <c r="Q6" s="206" t="s">
        <v>138</v>
      </c>
      <c r="R6" s="206" t="s">
        <v>139</v>
      </c>
      <c r="S6" s="206" t="s">
        <v>140</v>
      </c>
      <c r="T6" s="206" t="s">
        <v>141</v>
      </c>
      <c r="U6" s="206" t="s">
        <v>142</v>
      </c>
      <c r="V6" s="206" t="s">
        <v>143</v>
      </c>
      <c r="W6" s="206" t="s">
        <v>144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ht="13" x14ac:dyDescent="0.25">
      <c r="A8" s="232" t="s">
        <v>145</v>
      </c>
      <c r="B8" s="233" t="s">
        <v>70</v>
      </c>
      <c r="C8" s="258" t="s">
        <v>71</v>
      </c>
      <c r="D8" s="234"/>
      <c r="E8" s="235"/>
      <c r="F8" s="236"/>
      <c r="G8" s="237">
        <f>SUMIF(AG9:AG10,"&lt;&gt;NOR",G9:G10)</f>
        <v>0</v>
      </c>
      <c r="H8" s="231"/>
      <c r="I8" s="231">
        <f>SUM(I9:I10)</f>
        <v>0</v>
      </c>
      <c r="J8" s="231"/>
      <c r="K8" s="231">
        <f>SUM(K9:K10)</f>
        <v>0</v>
      </c>
      <c r="L8" s="231"/>
      <c r="M8" s="231">
        <f>SUM(M9:M10)</f>
        <v>0</v>
      </c>
      <c r="N8" s="231"/>
      <c r="O8" s="231">
        <f>SUM(O9:O10)</f>
        <v>24.21</v>
      </c>
      <c r="P8" s="231"/>
      <c r="Q8" s="231">
        <f>SUM(Q9:Q10)</f>
        <v>0</v>
      </c>
      <c r="R8" s="231"/>
      <c r="S8" s="231"/>
      <c r="T8" s="231"/>
      <c r="U8" s="231"/>
      <c r="V8" s="231">
        <f>SUM(V9:V10)</f>
        <v>50.14</v>
      </c>
      <c r="W8" s="231"/>
      <c r="AG8" t="s">
        <v>146</v>
      </c>
    </row>
    <row r="9" spans="1:60" ht="20" outlineLevel="1" x14ac:dyDescent="0.25">
      <c r="A9" s="242">
        <v>1</v>
      </c>
      <c r="B9" s="243" t="s">
        <v>772</v>
      </c>
      <c r="C9" s="259" t="s">
        <v>773</v>
      </c>
      <c r="D9" s="244" t="s">
        <v>149</v>
      </c>
      <c r="E9" s="245">
        <v>133.69500000000002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15</v>
      </c>
      <c r="M9" s="227">
        <f>G9*(1+L9/100)</f>
        <v>0</v>
      </c>
      <c r="N9" s="227">
        <v>0.18108000000000002</v>
      </c>
      <c r="O9" s="227">
        <f>ROUND(E9*N9,2)</f>
        <v>24.21</v>
      </c>
      <c r="P9" s="227">
        <v>0</v>
      </c>
      <c r="Q9" s="227">
        <f>ROUND(E9*P9,2)</f>
        <v>0</v>
      </c>
      <c r="R9" s="227"/>
      <c r="S9" s="227" t="s">
        <v>150</v>
      </c>
      <c r="T9" s="227" t="s">
        <v>150</v>
      </c>
      <c r="U9" s="227">
        <v>0.375</v>
      </c>
      <c r="V9" s="227">
        <f>ROUND(E9*U9,2)</f>
        <v>50.14</v>
      </c>
      <c r="W9" s="22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163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24"/>
      <c r="B10" s="225"/>
      <c r="C10" s="260" t="s">
        <v>330</v>
      </c>
      <c r="D10" s="229"/>
      <c r="E10" s="230">
        <v>133.69500000000002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153</v>
      </c>
      <c r="AH10" s="207">
        <v>0</v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ht="26" x14ac:dyDescent="0.25">
      <c r="A11" s="232" t="s">
        <v>145</v>
      </c>
      <c r="B11" s="233" t="s">
        <v>80</v>
      </c>
      <c r="C11" s="258" t="s">
        <v>82</v>
      </c>
      <c r="D11" s="234"/>
      <c r="E11" s="235"/>
      <c r="F11" s="236"/>
      <c r="G11" s="237">
        <f>SUMIF(AG12:AG13,"&lt;&gt;NOR",G12:G13)</f>
        <v>0</v>
      </c>
      <c r="H11" s="231"/>
      <c r="I11" s="231">
        <f>SUM(I12:I13)</f>
        <v>0</v>
      </c>
      <c r="J11" s="231"/>
      <c r="K11" s="231">
        <f>SUM(K12:K13)</f>
        <v>0</v>
      </c>
      <c r="L11" s="231"/>
      <c r="M11" s="231">
        <f>SUM(M12:M13)</f>
        <v>0</v>
      </c>
      <c r="N11" s="231"/>
      <c r="O11" s="231">
        <f>SUM(O12:O13)</f>
        <v>7.0000000000000007E-2</v>
      </c>
      <c r="P11" s="231"/>
      <c r="Q11" s="231">
        <f>SUM(Q12:Q13)</f>
        <v>0</v>
      </c>
      <c r="R11" s="231"/>
      <c r="S11" s="231"/>
      <c r="T11" s="231"/>
      <c r="U11" s="231"/>
      <c r="V11" s="231">
        <f>SUM(V12:V13)</f>
        <v>506.04</v>
      </c>
      <c r="W11" s="231"/>
      <c r="AG11" t="s">
        <v>146</v>
      </c>
    </row>
    <row r="12" spans="1:60" outlineLevel="1" x14ac:dyDescent="0.25">
      <c r="A12" s="242">
        <v>2</v>
      </c>
      <c r="B12" s="243" t="s">
        <v>713</v>
      </c>
      <c r="C12" s="259" t="s">
        <v>714</v>
      </c>
      <c r="D12" s="244" t="s">
        <v>149</v>
      </c>
      <c r="E12" s="245">
        <v>1643</v>
      </c>
      <c r="F12" s="246"/>
      <c r="G12" s="247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15</v>
      </c>
      <c r="M12" s="227">
        <f>G12*(1+L12/100)</f>
        <v>0</v>
      </c>
      <c r="N12" s="227">
        <v>4.0000000000000003E-5</v>
      </c>
      <c r="O12" s="227">
        <f>ROUND(E12*N12,2)</f>
        <v>7.0000000000000007E-2</v>
      </c>
      <c r="P12" s="227">
        <v>0</v>
      </c>
      <c r="Q12" s="227">
        <f>ROUND(E12*P12,2)</f>
        <v>0</v>
      </c>
      <c r="R12" s="227"/>
      <c r="S12" s="227" t="s">
        <v>150</v>
      </c>
      <c r="T12" s="227" t="s">
        <v>150</v>
      </c>
      <c r="U12" s="227">
        <v>0.30800000000000005</v>
      </c>
      <c r="V12" s="227">
        <f>ROUND(E12*U12,2)</f>
        <v>506.04</v>
      </c>
      <c r="W12" s="22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163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24"/>
      <c r="B13" s="225"/>
      <c r="C13" s="260" t="s">
        <v>774</v>
      </c>
      <c r="D13" s="229"/>
      <c r="E13" s="230">
        <v>1643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153</v>
      </c>
      <c r="AH13" s="207">
        <v>0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ht="13" x14ac:dyDescent="0.25">
      <c r="A14" s="232" t="s">
        <v>145</v>
      </c>
      <c r="B14" s="233" t="s">
        <v>85</v>
      </c>
      <c r="C14" s="258" t="s">
        <v>86</v>
      </c>
      <c r="D14" s="234"/>
      <c r="E14" s="235"/>
      <c r="F14" s="236"/>
      <c r="G14" s="237">
        <f>SUMIF(AG15:AG15,"&lt;&gt;NOR",G15:G15)</f>
        <v>0</v>
      </c>
      <c r="H14" s="231"/>
      <c r="I14" s="231">
        <f>SUM(I15:I15)</f>
        <v>0</v>
      </c>
      <c r="J14" s="231"/>
      <c r="K14" s="231">
        <f>SUM(K15:K15)</f>
        <v>0</v>
      </c>
      <c r="L14" s="231"/>
      <c r="M14" s="231">
        <f>SUM(M15:M15)</f>
        <v>0</v>
      </c>
      <c r="N14" s="231"/>
      <c r="O14" s="231">
        <f>SUM(O15:O15)</f>
        <v>0</v>
      </c>
      <c r="P14" s="231"/>
      <c r="Q14" s="231">
        <f>SUM(Q15:Q15)</f>
        <v>0</v>
      </c>
      <c r="R14" s="231"/>
      <c r="S14" s="231"/>
      <c r="T14" s="231"/>
      <c r="U14" s="231"/>
      <c r="V14" s="231">
        <f>SUM(V15:V15)</f>
        <v>133.51</v>
      </c>
      <c r="W14" s="231"/>
      <c r="AG14" t="s">
        <v>146</v>
      </c>
    </row>
    <row r="15" spans="1:60" outlineLevel="1" x14ac:dyDescent="0.25">
      <c r="A15" s="250">
        <v>3</v>
      </c>
      <c r="B15" s="251" t="s">
        <v>362</v>
      </c>
      <c r="C15" s="263" t="s">
        <v>363</v>
      </c>
      <c r="D15" s="252" t="s">
        <v>364</v>
      </c>
      <c r="E15" s="253">
        <v>24.275210000000001</v>
      </c>
      <c r="F15" s="254"/>
      <c r="G15" s="255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15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150</v>
      </c>
      <c r="T15" s="227" t="s">
        <v>150</v>
      </c>
      <c r="U15" s="227">
        <v>5.5</v>
      </c>
      <c r="V15" s="227">
        <f>ROUND(E15*U15,2)</f>
        <v>133.51</v>
      </c>
      <c r="W15" s="22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365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13" x14ac:dyDescent="0.25">
      <c r="A16" s="232" t="s">
        <v>145</v>
      </c>
      <c r="B16" s="233" t="s">
        <v>101</v>
      </c>
      <c r="C16" s="258" t="s">
        <v>102</v>
      </c>
      <c r="D16" s="234"/>
      <c r="E16" s="235"/>
      <c r="F16" s="236"/>
      <c r="G16" s="237">
        <f>SUMIF(AG17:AG26,"&lt;&gt;NOR",G17:G26)</f>
        <v>0</v>
      </c>
      <c r="H16" s="231"/>
      <c r="I16" s="231">
        <f>SUM(I17:I26)</f>
        <v>0</v>
      </c>
      <c r="J16" s="231"/>
      <c r="K16" s="231">
        <f>SUM(K17:K26)</f>
        <v>0</v>
      </c>
      <c r="L16" s="231"/>
      <c r="M16" s="231">
        <f>SUM(M17:M26)</f>
        <v>0</v>
      </c>
      <c r="N16" s="231"/>
      <c r="O16" s="231">
        <f>SUM(O17:O26)</f>
        <v>0.5</v>
      </c>
      <c r="P16" s="231"/>
      <c r="Q16" s="231">
        <f>SUM(Q17:Q26)</f>
        <v>0</v>
      </c>
      <c r="R16" s="231"/>
      <c r="S16" s="231"/>
      <c r="T16" s="231"/>
      <c r="U16" s="231"/>
      <c r="V16" s="231">
        <f>SUM(V17:V26)</f>
        <v>58.88</v>
      </c>
      <c r="W16" s="231"/>
      <c r="AG16" t="s">
        <v>146</v>
      </c>
    </row>
    <row r="17" spans="1:60" outlineLevel="1" x14ac:dyDescent="0.25">
      <c r="A17" s="242">
        <v>4</v>
      </c>
      <c r="B17" s="243" t="s">
        <v>775</v>
      </c>
      <c r="C17" s="259" t="s">
        <v>776</v>
      </c>
      <c r="D17" s="244" t="s">
        <v>314</v>
      </c>
      <c r="E17" s="245">
        <v>5</v>
      </c>
      <c r="F17" s="246"/>
      <c r="G17" s="247">
        <f>ROUND(E17*F17,2)</f>
        <v>0</v>
      </c>
      <c r="H17" s="228"/>
      <c r="I17" s="227">
        <f>ROUND(E17*H17,2)</f>
        <v>0</v>
      </c>
      <c r="J17" s="228"/>
      <c r="K17" s="227">
        <f>ROUND(E17*J17,2)</f>
        <v>0</v>
      </c>
      <c r="L17" s="227">
        <v>15</v>
      </c>
      <c r="M17" s="227">
        <f>G17*(1+L17/100)</f>
        <v>0</v>
      </c>
      <c r="N17" s="227">
        <v>5.0000000000000001E-4</v>
      </c>
      <c r="O17" s="227">
        <f>ROUND(E17*N17,2)</f>
        <v>0</v>
      </c>
      <c r="P17" s="227">
        <v>0</v>
      </c>
      <c r="Q17" s="227">
        <f>ROUND(E17*P17,2)</f>
        <v>0</v>
      </c>
      <c r="R17" s="227"/>
      <c r="S17" s="227" t="s">
        <v>150</v>
      </c>
      <c r="T17" s="227" t="s">
        <v>150</v>
      </c>
      <c r="U17" s="227">
        <v>8.74</v>
      </c>
      <c r="V17" s="227">
        <f>ROUND(E17*U17,2)</f>
        <v>43.7</v>
      </c>
      <c r="W17" s="22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163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5">
      <c r="A18" s="224"/>
      <c r="B18" s="225"/>
      <c r="C18" s="261" t="s">
        <v>777</v>
      </c>
      <c r="D18" s="248"/>
      <c r="E18" s="248"/>
      <c r="F18" s="248"/>
      <c r="G18" s="248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189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24"/>
      <c r="B19" s="225"/>
      <c r="C19" s="260" t="s">
        <v>778</v>
      </c>
      <c r="D19" s="229"/>
      <c r="E19" s="230">
        <v>5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153</v>
      </c>
      <c r="AH19" s="207">
        <v>0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42">
        <v>5</v>
      </c>
      <c r="B20" s="243" t="s">
        <v>779</v>
      </c>
      <c r="C20" s="259" t="s">
        <v>780</v>
      </c>
      <c r="D20" s="244" t="s">
        <v>149</v>
      </c>
      <c r="E20" s="245">
        <v>33</v>
      </c>
      <c r="F20" s="246"/>
      <c r="G20" s="247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15</v>
      </c>
      <c r="M20" s="227">
        <f>G20*(1+L20/100)</f>
        <v>0</v>
      </c>
      <c r="N20" s="227">
        <v>5.0000000000000001E-4</v>
      </c>
      <c r="O20" s="227">
        <f>ROUND(E20*N20,2)</f>
        <v>0.02</v>
      </c>
      <c r="P20" s="227">
        <v>0</v>
      </c>
      <c r="Q20" s="227">
        <f>ROUND(E20*P20,2)</f>
        <v>0</v>
      </c>
      <c r="R20" s="227"/>
      <c r="S20" s="227" t="s">
        <v>150</v>
      </c>
      <c r="T20" s="227" t="s">
        <v>150</v>
      </c>
      <c r="U20" s="227">
        <v>0.46</v>
      </c>
      <c r="V20" s="227">
        <f>ROUND(E20*U20,2)</f>
        <v>15.18</v>
      </c>
      <c r="W20" s="22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163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24"/>
      <c r="B21" s="225"/>
      <c r="C21" s="260" t="s">
        <v>781</v>
      </c>
      <c r="D21" s="229"/>
      <c r="E21" s="230">
        <v>33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153</v>
      </c>
      <c r="AH21" s="207">
        <v>0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5">
      <c r="A22" s="250">
        <v>6</v>
      </c>
      <c r="B22" s="251" t="s">
        <v>524</v>
      </c>
      <c r="C22" s="263" t="s">
        <v>782</v>
      </c>
      <c r="D22" s="252" t="s">
        <v>318</v>
      </c>
      <c r="E22" s="253">
        <v>45</v>
      </c>
      <c r="F22" s="254"/>
      <c r="G22" s="255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15</v>
      </c>
      <c r="M22" s="227">
        <f>G22*(1+L22/100)</f>
        <v>0</v>
      </c>
      <c r="N22" s="227">
        <v>0</v>
      </c>
      <c r="O22" s="227">
        <f>ROUND(E22*N22,2)</f>
        <v>0</v>
      </c>
      <c r="P22" s="227">
        <v>0</v>
      </c>
      <c r="Q22" s="227">
        <f>ROUND(E22*P22,2)</f>
        <v>0</v>
      </c>
      <c r="R22" s="227"/>
      <c r="S22" s="227" t="s">
        <v>186</v>
      </c>
      <c r="T22" s="227" t="s">
        <v>187</v>
      </c>
      <c r="U22" s="227">
        <v>0</v>
      </c>
      <c r="V22" s="227">
        <f>ROUND(E22*U22,2)</f>
        <v>0</v>
      </c>
      <c r="W22" s="22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163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50">
        <v>7</v>
      </c>
      <c r="B23" s="251" t="s">
        <v>527</v>
      </c>
      <c r="C23" s="263" t="s">
        <v>783</v>
      </c>
      <c r="D23" s="252" t="s">
        <v>318</v>
      </c>
      <c r="E23" s="253">
        <v>24</v>
      </c>
      <c r="F23" s="254"/>
      <c r="G23" s="255">
        <f>ROUND(E23*F23,2)</f>
        <v>0</v>
      </c>
      <c r="H23" s="228"/>
      <c r="I23" s="227">
        <f>ROUND(E23*H23,2)</f>
        <v>0</v>
      </c>
      <c r="J23" s="228"/>
      <c r="K23" s="227">
        <f>ROUND(E23*J23,2)</f>
        <v>0</v>
      </c>
      <c r="L23" s="227">
        <v>15</v>
      </c>
      <c r="M23" s="227">
        <f>G23*(1+L23/100)</f>
        <v>0</v>
      </c>
      <c r="N23" s="227">
        <v>0</v>
      </c>
      <c r="O23" s="227">
        <f>ROUND(E23*N23,2)</f>
        <v>0</v>
      </c>
      <c r="P23" s="227">
        <v>0</v>
      </c>
      <c r="Q23" s="227">
        <f>ROUND(E23*P23,2)</f>
        <v>0</v>
      </c>
      <c r="R23" s="227"/>
      <c r="S23" s="227" t="s">
        <v>186</v>
      </c>
      <c r="T23" s="227" t="s">
        <v>187</v>
      </c>
      <c r="U23" s="227">
        <v>0</v>
      </c>
      <c r="V23" s="227">
        <f>ROUND(E23*U23,2)</f>
        <v>0</v>
      </c>
      <c r="W23" s="22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163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ht="20" outlineLevel="1" x14ac:dyDescent="0.25">
      <c r="A24" s="242">
        <v>8</v>
      </c>
      <c r="B24" s="243" t="s">
        <v>784</v>
      </c>
      <c r="C24" s="259" t="s">
        <v>785</v>
      </c>
      <c r="D24" s="244" t="s">
        <v>314</v>
      </c>
      <c r="E24" s="245">
        <v>5</v>
      </c>
      <c r="F24" s="246"/>
      <c r="G24" s="247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15</v>
      </c>
      <c r="M24" s="227">
        <f>G24*(1+L24/100)</f>
        <v>0</v>
      </c>
      <c r="N24" s="227">
        <v>9.5000000000000001E-2</v>
      </c>
      <c r="O24" s="227">
        <f>ROUND(E24*N24,2)</f>
        <v>0.48</v>
      </c>
      <c r="P24" s="227">
        <v>0</v>
      </c>
      <c r="Q24" s="227">
        <f>ROUND(E24*P24,2)</f>
        <v>0</v>
      </c>
      <c r="R24" s="227" t="s">
        <v>409</v>
      </c>
      <c r="S24" s="227" t="s">
        <v>150</v>
      </c>
      <c r="T24" s="227" t="s">
        <v>150</v>
      </c>
      <c r="U24" s="227">
        <v>0</v>
      </c>
      <c r="V24" s="227">
        <f>ROUND(E24*U24,2)</f>
        <v>0</v>
      </c>
      <c r="W24" s="22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327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5">
      <c r="A25" s="224"/>
      <c r="B25" s="225"/>
      <c r="C25" s="260" t="s">
        <v>786</v>
      </c>
      <c r="D25" s="229"/>
      <c r="E25" s="230">
        <v>5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153</v>
      </c>
      <c r="AH25" s="207">
        <v>5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5">
      <c r="A26" s="224">
        <v>9</v>
      </c>
      <c r="B26" s="225" t="s">
        <v>534</v>
      </c>
      <c r="C26" s="264" t="s">
        <v>535</v>
      </c>
      <c r="D26" s="226" t="s">
        <v>0</v>
      </c>
      <c r="E26" s="256"/>
      <c r="F26" s="228"/>
      <c r="G26" s="227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15</v>
      </c>
      <c r="M26" s="227">
        <f>G26*(1+L26/100)</f>
        <v>0</v>
      </c>
      <c r="N26" s="227">
        <v>0</v>
      </c>
      <c r="O26" s="227">
        <f>ROUND(E26*N26,2)</f>
        <v>0</v>
      </c>
      <c r="P26" s="227">
        <v>0</v>
      </c>
      <c r="Q26" s="227">
        <f>ROUND(E26*P26,2)</f>
        <v>0</v>
      </c>
      <c r="R26" s="227"/>
      <c r="S26" s="227" t="s">
        <v>150</v>
      </c>
      <c r="T26" s="227" t="s">
        <v>150</v>
      </c>
      <c r="U26" s="227">
        <v>0</v>
      </c>
      <c r="V26" s="227">
        <f>ROUND(E26*U26,2)</f>
        <v>0</v>
      </c>
      <c r="W26" s="22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365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ht="13" x14ac:dyDescent="0.25">
      <c r="A27" s="232" t="s">
        <v>145</v>
      </c>
      <c r="B27" s="233" t="s">
        <v>105</v>
      </c>
      <c r="C27" s="258" t="s">
        <v>106</v>
      </c>
      <c r="D27" s="234"/>
      <c r="E27" s="235"/>
      <c r="F27" s="236"/>
      <c r="G27" s="237">
        <f>SUMIF(AG28:AG35,"&lt;&gt;NOR",G28:G35)</f>
        <v>0</v>
      </c>
      <c r="H27" s="231"/>
      <c r="I27" s="231">
        <f>SUM(I28:I35)</f>
        <v>0</v>
      </c>
      <c r="J27" s="231"/>
      <c r="K27" s="231">
        <f>SUM(K28:K35)</f>
        <v>0</v>
      </c>
      <c r="L27" s="231"/>
      <c r="M27" s="231">
        <f>SUM(M28:M35)</f>
        <v>0</v>
      </c>
      <c r="N27" s="231"/>
      <c r="O27" s="231">
        <f>SUM(O28:O35)</f>
        <v>0.04</v>
      </c>
      <c r="P27" s="231"/>
      <c r="Q27" s="231">
        <f>SUM(Q28:Q35)</f>
        <v>0</v>
      </c>
      <c r="R27" s="231"/>
      <c r="S27" s="231"/>
      <c r="T27" s="231"/>
      <c r="U27" s="231"/>
      <c r="V27" s="231">
        <f>SUM(V28:V35)</f>
        <v>60.650000000000006</v>
      </c>
      <c r="W27" s="231"/>
      <c r="AG27" t="s">
        <v>146</v>
      </c>
    </row>
    <row r="28" spans="1:60" outlineLevel="1" x14ac:dyDescent="0.25">
      <c r="A28" s="242">
        <v>10</v>
      </c>
      <c r="B28" s="243" t="s">
        <v>554</v>
      </c>
      <c r="C28" s="259" t="s">
        <v>555</v>
      </c>
      <c r="D28" s="244" t="s">
        <v>149</v>
      </c>
      <c r="E28" s="245">
        <v>66</v>
      </c>
      <c r="F28" s="246"/>
      <c r="G28" s="247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15</v>
      </c>
      <c r="M28" s="227">
        <f>G28*(1+L28/100)</f>
        <v>0</v>
      </c>
      <c r="N28" s="227">
        <v>1.0000000000000001E-5</v>
      </c>
      <c r="O28" s="227">
        <f>ROUND(E28*N28,2)</f>
        <v>0</v>
      </c>
      <c r="P28" s="227">
        <v>0</v>
      </c>
      <c r="Q28" s="227">
        <f>ROUND(E28*P28,2)</f>
        <v>0</v>
      </c>
      <c r="R28" s="227"/>
      <c r="S28" s="227" t="s">
        <v>150</v>
      </c>
      <c r="T28" s="227" t="s">
        <v>150</v>
      </c>
      <c r="U28" s="227">
        <v>7.2000000000000008E-2</v>
      </c>
      <c r="V28" s="227">
        <f>ROUND(E28*U28,2)</f>
        <v>4.75</v>
      </c>
      <c r="W28" s="22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163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24"/>
      <c r="B29" s="225"/>
      <c r="C29" s="260" t="s">
        <v>787</v>
      </c>
      <c r="D29" s="229"/>
      <c r="E29" s="230">
        <v>66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153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42">
        <v>11</v>
      </c>
      <c r="B30" s="243" t="s">
        <v>558</v>
      </c>
      <c r="C30" s="259" t="s">
        <v>559</v>
      </c>
      <c r="D30" s="244" t="s">
        <v>149</v>
      </c>
      <c r="E30" s="245">
        <v>66</v>
      </c>
      <c r="F30" s="246"/>
      <c r="G30" s="247">
        <f>ROUND(E30*F30,2)</f>
        <v>0</v>
      </c>
      <c r="H30" s="228"/>
      <c r="I30" s="227">
        <f>ROUND(E30*H30,2)</f>
        <v>0</v>
      </c>
      <c r="J30" s="228"/>
      <c r="K30" s="227">
        <f>ROUND(E30*J30,2)</f>
        <v>0</v>
      </c>
      <c r="L30" s="227">
        <v>15</v>
      </c>
      <c r="M30" s="227">
        <f>G30*(1+L30/100)</f>
        <v>0</v>
      </c>
      <c r="N30" s="227">
        <v>1.5000000000000001E-4</v>
      </c>
      <c r="O30" s="227">
        <f>ROUND(E30*N30,2)</f>
        <v>0.01</v>
      </c>
      <c r="P30" s="227">
        <v>0</v>
      </c>
      <c r="Q30" s="227">
        <f>ROUND(E30*P30,2)</f>
        <v>0</v>
      </c>
      <c r="R30" s="227"/>
      <c r="S30" s="227" t="s">
        <v>150</v>
      </c>
      <c r="T30" s="227" t="s">
        <v>150</v>
      </c>
      <c r="U30" s="227">
        <v>0.22800000000000001</v>
      </c>
      <c r="V30" s="227">
        <f>ROUND(E30*U30,2)</f>
        <v>15.05</v>
      </c>
      <c r="W30" s="22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163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5">
      <c r="A31" s="224"/>
      <c r="B31" s="225"/>
      <c r="C31" s="260" t="s">
        <v>788</v>
      </c>
      <c r="D31" s="229"/>
      <c r="E31" s="230">
        <v>66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153</v>
      </c>
      <c r="AH31" s="207">
        <v>5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5">
      <c r="A32" s="242">
        <v>12</v>
      </c>
      <c r="B32" s="243" t="s">
        <v>561</v>
      </c>
      <c r="C32" s="259" t="s">
        <v>562</v>
      </c>
      <c r="D32" s="244" t="s">
        <v>149</v>
      </c>
      <c r="E32" s="245">
        <v>66</v>
      </c>
      <c r="F32" s="246"/>
      <c r="G32" s="247">
        <f>ROUND(E32*F32,2)</f>
        <v>0</v>
      </c>
      <c r="H32" s="228"/>
      <c r="I32" s="227">
        <f>ROUND(E32*H32,2)</f>
        <v>0</v>
      </c>
      <c r="J32" s="228"/>
      <c r="K32" s="227">
        <f>ROUND(E32*J32,2)</f>
        <v>0</v>
      </c>
      <c r="L32" s="227">
        <v>15</v>
      </c>
      <c r="M32" s="227">
        <f>G32*(1+L32/100)</f>
        <v>0</v>
      </c>
      <c r="N32" s="227">
        <v>2.8000000000000003E-4</v>
      </c>
      <c r="O32" s="227">
        <f>ROUND(E32*N32,2)</f>
        <v>0.02</v>
      </c>
      <c r="P32" s="227">
        <v>0</v>
      </c>
      <c r="Q32" s="227">
        <f>ROUND(E32*P32,2)</f>
        <v>0</v>
      </c>
      <c r="R32" s="227"/>
      <c r="S32" s="227" t="s">
        <v>150</v>
      </c>
      <c r="T32" s="227" t="s">
        <v>150</v>
      </c>
      <c r="U32" s="227">
        <v>0.30700000000000005</v>
      </c>
      <c r="V32" s="227">
        <f>ROUND(E32*U32,2)</f>
        <v>20.260000000000002</v>
      </c>
      <c r="W32" s="22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163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5">
      <c r="A33" s="224"/>
      <c r="B33" s="225"/>
      <c r="C33" s="260" t="s">
        <v>788</v>
      </c>
      <c r="D33" s="229"/>
      <c r="E33" s="230">
        <v>66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153</v>
      </c>
      <c r="AH33" s="207">
        <v>5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5">
      <c r="A34" s="242">
        <v>13</v>
      </c>
      <c r="B34" s="243" t="s">
        <v>563</v>
      </c>
      <c r="C34" s="259" t="s">
        <v>564</v>
      </c>
      <c r="D34" s="244" t="s">
        <v>149</v>
      </c>
      <c r="E34" s="245">
        <v>132</v>
      </c>
      <c r="F34" s="246"/>
      <c r="G34" s="247">
        <f>ROUND(E34*F34,2)</f>
        <v>0</v>
      </c>
      <c r="H34" s="228"/>
      <c r="I34" s="227">
        <f>ROUND(E34*H34,2)</f>
        <v>0</v>
      </c>
      <c r="J34" s="228"/>
      <c r="K34" s="227">
        <f>ROUND(E34*J34,2)</f>
        <v>0</v>
      </c>
      <c r="L34" s="227">
        <v>15</v>
      </c>
      <c r="M34" s="227">
        <f>G34*(1+L34/100)</f>
        <v>0</v>
      </c>
      <c r="N34" s="227">
        <v>8.0000000000000007E-5</v>
      </c>
      <c r="O34" s="227">
        <f>ROUND(E34*N34,2)</f>
        <v>0.01</v>
      </c>
      <c r="P34" s="227">
        <v>0</v>
      </c>
      <c r="Q34" s="227">
        <f>ROUND(E34*P34,2)</f>
        <v>0</v>
      </c>
      <c r="R34" s="227"/>
      <c r="S34" s="227" t="s">
        <v>150</v>
      </c>
      <c r="T34" s="227" t="s">
        <v>150</v>
      </c>
      <c r="U34" s="227">
        <v>0.15600000000000003</v>
      </c>
      <c r="V34" s="227">
        <f>ROUND(E34*U34,2)</f>
        <v>20.59</v>
      </c>
      <c r="W34" s="22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163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5">
      <c r="A35" s="224"/>
      <c r="B35" s="225"/>
      <c r="C35" s="260" t="s">
        <v>789</v>
      </c>
      <c r="D35" s="229"/>
      <c r="E35" s="230">
        <v>132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153</v>
      </c>
      <c r="AH35" s="207">
        <v>5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ht="13" x14ac:dyDescent="0.25">
      <c r="A36" s="232" t="s">
        <v>145</v>
      </c>
      <c r="B36" s="233" t="s">
        <v>119</v>
      </c>
      <c r="C36" s="258" t="s">
        <v>29</v>
      </c>
      <c r="D36" s="234"/>
      <c r="E36" s="235"/>
      <c r="F36" s="236"/>
      <c r="G36" s="237">
        <f>SUMIF(AG37:AG43,"&lt;&gt;NOR",G37:G43)</f>
        <v>0</v>
      </c>
      <c r="H36" s="231"/>
      <c r="I36" s="231">
        <f>SUM(I37:I43)</f>
        <v>0</v>
      </c>
      <c r="J36" s="231"/>
      <c r="K36" s="231">
        <f>SUM(K37:K43)</f>
        <v>0</v>
      </c>
      <c r="L36" s="231"/>
      <c r="M36" s="231">
        <f>SUM(M37:M43)</f>
        <v>0</v>
      </c>
      <c r="N36" s="231"/>
      <c r="O36" s="231">
        <f>SUM(O37:O43)</f>
        <v>0</v>
      </c>
      <c r="P36" s="231"/>
      <c r="Q36" s="231">
        <f>SUM(Q37:Q43)</f>
        <v>0</v>
      </c>
      <c r="R36" s="231"/>
      <c r="S36" s="231"/>
      <c r="T36" s="231"/>
      <c r="U36" s="231"/>
      <c r="V36" s="231">
        <f>SUM(V37:V43)</f>
        <v>0</v>
      </c>
      <c r="W36" s="231"/>
      <c r="AG36" t="s">
        <v>146</v>
      </c>
    </row>
    <row r="37" spans="1:60" outlineLevel="1" x14ac:dyDescent="0.25">
      <c r="A37" s="242">
        <v>14</v>
      </c>
      <c r="B37" s="243" t="s">
        <v>790</v>
      </c>
      <c r="C37" s="259" t="s">
        <v>791</v>
      </c>
      <c r="D37" s="244" t="s">
        <v>591</v>
      </c>
      <c r="E37" s="245">
        <v>1</v>
      </c>
      <c r="F37" s="246"/>
      <c r="G37" s="247">
        <f>ROUND(E37*F37,2)</f>
        <v>0</v>
      </c>
      <c r="H37" s="228"/>
      <c r="I37" s="227">
        <f>ROUND(E37*H37,2)</f>
        <v>0</v>
      </c>
      <c r="J37" s="228"/>
      <c r="K37" s="227">
        <f>ROUND(E37*J37,2)</f>
        <v>0</v>
      </c>
      <c r="L37" s="227">
        <v>15</v>
      </c>
      <c r="M37" s="227">
        <f>G37*(1+L37/100)</f>
        <v>0</v>
      </c>
      <c r="N37" s="227">
        <v>0</v>
      </c>
      <c r="O37" s="227">
        <f>ROUND(E37*N37,2)</f>
        <v>0</v>
      </c>
      <c r="P37" s="227">
        <v>0</v>
      </c>
      <c r="Q37" s="227">
        <f>ROUND(E37*P37,2)</f>
        <v>0</v>
      </c>
      <c r="R37" s="227"/>
      <c r="S37" s="227" t="s">
        <v>150</v>
      </c>
      <c r="T37" s="227" t="s">
        <v>187</v>
      </c>
      <c r="U37" s="227">
        <v>0</v>
      </c>
      <c r="V37" s="227">
        <f>ROUND(E37*U37,2)</f>
        <v>0</v>
      </c>
      <c r="W37" s="22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592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5">
      <c r="A38" s="224"/>
      <c r="B38" s="225"/>
      <c r="C38" s="261" t="s">
        <v>792</v>
      </c>
      <c r="D38" s="248"/>
      <c r="E38" s="248"/>
      <c r="F38" s="248"/>
      <c r="G38" s="248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189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5">
      <c r="A39" s="242">
        <v>15</v>
      </c>
      <c r="B39" s="243" t="s">
        <v>793</v>
      </c>
      <c r="C39" s="259" t="s">
        <v>794</v>
      </c>
      <c r="D39" s="244" t="s">
        <v>591</v>
      </c>
      <c r="E39" s="245">
        <v>1</v>
      </c>
      <c r="F39" s="246"/>
      <c r="G39" s="247">
        <f>ROUND(E39*F39,2)</f>
        <v>0</v>
      </c>
      <c r="H39" s="228"/>
      <c r="I39" s="227">
        <f>ROUND(E39*H39,2)</f>
        <v>0</v>
      </c>
      <c r="J39" s="228"/>
      <c r="K39" s="227">
        <f>ROUND(E39*J39,2)</f>
        <v>0</v>
      </c>
      <c r="L39" s="227">
        <v>15</v>
      </c>
      <c r="M39" s="227">
        <f>G39*(1+L39/100)</f>
        <v>0</v>
      </c>
      <c r="N39" s="227">
        <v>0</v>
      </c>
      <c r="O39" s="227">
        <f>ROUND(E39*N39,2)</f>
        <v>0</v>
      </c>
      <c r="P39" s="227">
        <v>0</v>
      </c>
      <c r="Q39" s="227">
        <f>ROUND(E39*P39,2)</f>
        <v>0</v>
      </c>
      <c r="R39" s="227"/>
      <c r="S39" s="227" t="s">
        <v>150</v>
      </c>
      <c r="T39" s="227" t="s">
        <v>187</v>
      </c>
      <c r="U39" s="227">
        <v>0</v>
      </c>
      <c r="V39" s="227">
        <f>ROUND(E39*U39,2)</f>
        <v>0</v>
      </c>
      <c r="W39" s="22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592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5">
      <c r="A40" s="224"/>
      <c r="B40" s="225"/>
      <c r="C40" s="261" t="s">
        <v>795</v>
      </c>
      <c r="D40" s="248"/>
      <c r="E40" s="248"/>
      <c r="F40" s="248"/>
      <c r="G40" s="248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189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5">
      <c r="A41" s="224"/>
      <c r="B41" s="225"/>
      <c r="C41" s="262" t="s">
        <v>796</v>
      </c>
      <c r="D41" s="249"/>
      <c r="E41" s="249"/>
      <c r="F41" s="249"/>
      <c r="G41" s="249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189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5">
      <c r="A42" s="242">
        <v>16</v>
      </c>
      <c r="B42" s="243" t="s">
        <v>797</v>
      </c>
      <c r="C42" s="259" t="s">
        <v>798</v>
      </c>
      <c r="D42" s="244" t="s">
        <v>591</v>
      </c>
      <c r="E42" s="245">
        <v>1</v>
      </c>
      <c r="F42" s="246"/>
      <c r="G42" s="247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15</v>
      </c>
      <c r="M42" s="227">
        <f>G42*(1+L42/100)</f>
        <v>0</v>
      </c>
      <c r="N42" s="227">
        <v>0</v>
      </c>
      <c r="O42" s="227">
        <f>ROUND(E42*N42,2)</f>
        <v>0</v>
      </c>
      <c r="P42" s="227">
        <v>0</v>
      </c>
      <c r="Q42" s="227">
        <f>ROUND(E42*P42,2)</f>
        <v>0</v>
      </c>
      <c r="R42" s="227"/>
      <c r="S42" s="227" t="s">
        <v>150</v>
      </c>
      <c r="T42" s="227" t="s">
        <v>187</v>
      </c>
      <c r="U42" s="227">
        <v>0</v>
      </c>
      <c r="V42" s="227">
        <f>ROUND(E42*U42,2)</f>
        <v>0</v>
      </c>
      <c r="W42" s="22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592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5">
      <c r="A43" s="224"/>
      <c r="B43" s="225"/>
      <c r="C43" s="261" t="s">
        <v>799</v>
      </c>
      <c r="D43" s="248"/>
      <c r="E43" s="248"/>
      <c r="F43" s="248"/>
      <c r="G43" s="248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189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x14ac:dyDescent="0.25">
      <c r="A44" s="5"/>
      <c r="B44" s="6"/>
      <c r="C44" s="266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E44">
        <v>15</v>
      </c>
      <c r="AF44">
        <v>21</v>
      </c>
    </row>
    <row r="45" spans="1:60" ht="13" x14ac:dyDescent="0.25">
      <c r="A45" s="210"/>
      <c r="B45" s="211" t="s">
        <v>31</v>
      </c>
      <c r="C45" s="265"/>
      <c r="D45" s="212"/>
      <c r="E45" s="213"/>
      <c r="F45" s="213"/>
      <c r="G45" s="257">
        <f>G8+G11+G14+G16+G27+G36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E45">
        <f>SUMIF(L7:L43,AE44,G7:G43)</f>
        <v>0</v>
      </c>
      <c r="AF45">
        <f>SUMIF(L7:L43,AF44,G7:G43)</f>
        <v>0</v>
      </c>
      <c r="AG45" t="s">
        <v>593</v>
      </c>
    </row>
    <row r="46" spans="1:60" x14ac:dyDescent="0.25">
      <c r="A46" s="5"/>
      <c r="B46" s="6"/>
      <c r="C46" s="266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60" x14ac:dyDescent="0.25">
      <c r="A47" s="5"/>
      <c r="B47" s="6"/>
      <c r="C47" s="266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60" x14ac:dyDescent="0.25">
      <c r="A48" s="214" t="s">
        <v>594</v>
      </c>
      <c r="B48" s="214"/>
      <c r="C48" s="267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33" x14ac:dyDescent="0.25">
      <c r="A49" s="215"/>
      <c r="B49" s="216"/>
      <c r="C49" s="268"/>
      <c r="D49" s="216"/>
      <c r="E49" s="216"/>
      <c r="F49" s="216"/>
      <c r="G49" s="21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AG49" t="s">
        <v>595</v>
      </c>
    </row>
    <row r="50" spans="1:33" x14ac:dyDescent="0.25">
      <c r="A50" s="218"/>
      <c r="B50" s="219"/>
      <c r="C50" s="269"/>
      <c r="D50" s="219"/>
      <c r="E50" s="219"/>
      <c r="F50" s="219"/>
      <c r="G50" s="22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33" x14ac:dyDescent="0.25">
      <c r="A51" s="218"/>
      <c r="B51" s="219"/>
      <c r="C51" s="269"/>
      <c r="D51" s="219"/>
      <c r="E51" s="219"/>
      <c r="F51" s="219"/>
      <c r="G51" s="22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33" x14ac:dyDescent="0.25">
      <c r="A52" s="218"/>
      <c r="B52" s="219"/>
      <c r="C52" s="269"/>
      <c r="D52" s="219"/>
      <c r="E52" s="219"/>
      <c r="F52" s="219"/>
      <c r="G52" s="22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33" x14ac:dyDescent="0.25">
      <c r="A53" s="221"/>
      <c r="B53" s="222"/>
      <c r="C53" s="270"/>
      <c r="D53" s="222"/>
      <c r="E53" s="222"/>
      <c r="F53" s="222"/>
      <c r="G53" s="2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33" x14ac:dyDescent="0.25">
      <c r="A54" s="5"/>
      <c r="B54" s="6"/>
      <c r="C54" s="266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33" x14ac:dyDescent="0.25">
      <c r="C55" s="271"/>
      <c r="D55" s="191"/>
      <c r="AG55" t="s">
        <v>597</v>
      </c>
    </row>
    <row r="56" spans="1:33" x14ac:dyDescent="0.25">
      <c r="D56" s="191"/>
    </row>
    <row r="57" spans="1:33" x14ac:dyDescent="0.25">
      <c r="D57" s="191"/>
    </row>
    <row r="58" spans="1:33" x14ac:dyDescent="0.25">
      <c r="D58" s="191"/>
    </row>
    <row r="59" spans="1:33" x14ac:dyDescent="0.25">
      <c r="D59" s="191"/>
    </row>
    <row r="60" spans="1:33" x14ac:dyDescent="0.25">
      <c r="D60" s="191"/>
    </row>
    <row r="61" spans="1:33" x14ac:dyDescent="0.25">
      <c r="D61" s="191"/>
    </row>
    <row r="62" spans="1:33" x14ac:dyDescent="0.25">
      <c r="D62" s="191"/>
    </row>
    <row r="63" spans="1:33" x14ac:dyDescent="0.25">
      <c r="D63" s="191"/>
    </row>
    <row r="64" spans="1:33" x14ac:dyDescent="0.25">
      <c r="D64" s="191"/>
    </row>
    <row r="65" spans="4:4" x14ac:dyDescent="0.25">
      <c r="D65" s="191"/>
    </row>
    <row r="66" spans="4:4" x14ac:dyDescent="0.25">
      <c r="D66" s="191"/>
    </row>
    <row r="67" spans="4:4" x14ac:dyDescent="0.25">
      <c r="D67" s="191"/>
    </row>
    <row r="68" spans="4:4" x14ac:dyDescent="0.25">
      <c r="D68" s="191"/>
    </row>
    <row r="69" spans="4:4" x14ac:dyDescent="0.25">
      <c r="D69" s="191"/>
    </row>
    <row r="70" spans="4:4" x14ac:dyDescent="0.25">
      <c r="D70" s="191"/>
    </row>
    <row r="71" spans="4:4" x14ac:dyDescent="0.25">
      <c r="D71" s="191"/>
    </row>
    <row r="72" spans="4:4" x14ac:dyDescent="0.25">
      <c r="D72" s="191"/>
    </row>
    <row r="73" spans="4:4" x14ac:dyDescent="0.25">
      <c r="D73" s="191"/>
    </row>
    <row r="74" spans="4:4" x14ac:dyDescent="0.25">
      <c r="D74" s="191"/>
    </row>
    <row r="75" spans="4:4" x14ac:dyDescent="0.25">
      <c r="D75" s="191"/>
    </row>
    <row r="76" spans="4:4" x14ac:dyDescent="0.25">
      <c r="D76" s="191"/>
    </row>
    <row r="77" spans="4:4" x14ac:dyDescent="0.25">
      <c r="D77" s="191"/>
    </row>
    <row r="78" spans="4:4" x14ac:dyDescent="0.25">
      <c r="D78" s="191"/>
    </row>
    <row r="79" spans="4:4" x14ac:dyDescent="0.25">
      <c r="D79" s="191"/>
    </row>
    <row r="80" spans="4:4" x14ac:dyDescent="0.25">
      <c r="D80" s="191"/>
    </row>
    <row r="81" spans="4:4" x14ac:dyDescent="0.25">
      <c r="D81" s="191"/>
    </row>
    <row r="82" spans="4:4" x14ac:dyDescent="0.25">
      <c r="D82" s="191"/>
    </row>
    <row r="83" spans="4:4" x14ac:dyDescent="0.25">
      <c r="D83" s="191"/>
    </row>
    <row r="84" spans="4:4" x14ac:dyDescent="0.25">
      <c r="D84" s="191"/>
    </row>
    <row r="85" spans="4:4" x14ac:dyDescent="0.25">
      <c r="D85" s="191"/>
    </row>
    <row r="86" spans="4:4" x14ac:dyDescent="0.25">
      <c r="D86" s="191"/>
    </row>
    <row r="87" spans="4:4" x14ac:dyDescent="0.25">
      <c r="D87" s="191"/>
    </row>
    <row r="88" spans="4:4" x14ac:dyDescent="0.25">
      <c r="D88" s="191"/>
    </row>
    <row r="89" spans="4:4" x14ac:dyDescent="0.25">
      <c r="D89" s="191"/>
    </row>
    <row r="90" spans="4:4" x14ac:dyDescent="0.25">
      <c r="D90" s="191"/>
    </row>
    <row r="91" spans="4:4" x14ac:dyDescent="0.25">
      <c r="D91" s="191"/>
    </row>
    <row r="92" spans="4:4" x14ac:dyDescent="0.25">
      <c r="D92" s="191"/>
    </row>
    <row r="93" spans="4:4" x14ac:dyDescent="0.25">
      <c r="D93" s="191"/>
    </row>
    <row r="94" spans="4:4" x14ac:dyDescent="0.25">
      <c r="D94" s="191"/>
    </row>
    <row r="95" spans="4:4" x14ac:dyDescent="0.25">
      <c r="D95" s="191"/>
    </row>
    <row r="96" spans="4:4" x14ac:dyDescent="0.25">
      <c r="D96" s="191"/>
    </row>
    <row r="97" spans="4:4" x14ac:dyDescent="0.25">
      <c r="D97" s="191"/>
    </row>
    <row r="98" spans="4:4" x14ac:dyDescent="0.25">
      <c r="D98" s="191"/>
    </row>
    <row r="99" spans="4:4" x14ac:dyDescent="0.25">
      <c r="D99" s="191"/>
    </row>
    <row r="100" spans="4:4" x14ac:dyDescent="0.25">
      <c r="D100" s="191"/>
    </row>
    <row r="101" spans="4:4" x14ac:dyDescent="0.25">
      <c r="D101" s="191"/>
    </row>
    <row r="102" spans="4:4" x14ac:dyDescent="0.25">
      <c r="D102" s="191"/>
    </row>
    <row r="103" spans="4:4" x14ac:dyDescent="0.25">
      <c r="D103" s="191"/>
    </row>
    <row r="104" spans="4:4" x14ac:dyDescent="0.25">
      <c r="D104" s="191"/>
    </row>
    <row r="105" spans="4:4" x14ac:dyDescent="0.25">
      <c r="D105" s="191"/>
    </row>
    <row r="106" spans="4:4" x14ac:dyDescent="0.25">
      <c r="D106" s="191"/>
    </row>
    <row r="107" spans="4:4" x14ac:dyDescent="0.25">
      <c r="D107" s="191"/>
    </row>
    <row r="108" spans="4:4" x14ac:dyDescent="0.25">
      <c r="D108" s="191"/>
    </row>
    <row r="109" spans="4:4" x14ac:dyDescent="0.25">
      <c r="D109" s="191"/>
    </row>
    <row r="110" spans="4:4" x14ac:dyDescent="0.25">
      <c r="D110" s="191"/>
    </row>
    <row r="111" spans="4:4" x14ac:dyDescent="0.25">
      <c r="D111" s="191"/>
    </row>
    <row r="112" spans="4:4" x14ac:dyDescent="0.25">
      <c r="D112" s="191"/>
    </row>
    <row r="113" spans="4:4" x14ac:dyDescent="0.25">
      <c r="D113" s="191"/>
    </row>
    <row r="114" spans="4:4" x14ac:dyDescent="0.25">
      <c r="D114" s="191"/>
    </row>
    <row r="115" spans="4:4" x14ac:dyDescent="0.25">
      <c r="D115" s="191"/>
    </row>
    <row r="116" spans="4:4" x14ac:dyDescent="0.25">
      <c r="D116" s="191"/>
    </row>
    <row r="117" spans="4:4" x14ac:dyDescent="0.25">
      <c r="D117" s="191"/>
    </row>
    <row r="118" spans="4:4" x14ac:dyDescent="0.25">
      <c r="D118" s="191"/>
    </row>
    <row r="119" spans="4:4" x14ac:dyDescent="0.25">
      <c r="D119" s="191"/>
    </row>
    <row r="120" spans="4:4" x14ac:dyDescent="0.25">
      <c r="D120" s="191"/>
    </row>
    <row r="121" spans="4:4" x14ac:dyDescent="0.25">
      <c r="D121" s="191"/>
    </row>
    <row r="122" spans="4:4" x14ac:dyDescent="0.25">
      <c r="D122" s="191"/>
    </row>
    <row r="123" spans="4:4" x14ac:dyDescent="0.25">
      <c r="D123" s="191"/>
    </row>
    <row r="124" spans="4:4" x14ac:dyDescent="0.25">
      <c r="D124" s="191"/>
    </row>
    <row r="125" spans="4:4" x14ac:dyDescent="0.25">
      <c r="D125" s="191"/>
    </row>
    <row r="126" spans="4:4" x14ac:dyDescent="0.25">
      <c r="D126" s="191"/>
    </row>
    <row r="127" spans="4:4" x14ac:dyDescent="0.25">
      <c r="D127" s="191"/>
    </row>
    <row r="128" spans="4:4" x14ac:dyDescent="0.25">
      <c r="D128" s="191"/>
    </row>
    <row r="129" spans="4:4" x14ac:dyDescent="0.25">
      <c r="D129" s="191"/>
    </row>
    <row r="130" spans="4:4" x14ac:dyDescent="0.25">
      <c r="D130" s="191"/>
    </row>
    <row r="131" spans="4:4" x14ac:dyDescent="0.25">
      <c r="D131" s="191"/>
    </row>
    <row r="132" spans="4:4" x14ac:dyDescent="0.25">
      <c r="D132" s="191"/>
    </row>
    <row r="133" spans="4:4" x14ac:dyDescent="0.25">
      <c r="D133" s="191"/>
    </row>
    <row r="134" spans="4:4" x14ac:dyDescent="0.25">
      <c r="D134" s="191"/>
    </row>
    <row r="135" spans="4:4" x14ac:dyDescent="0.25">
      <c r="D135" s="191"/>
    </row>
    <row r="136" spans="4:4" x14ac:dyDescent="0.25">
      <c r="D136" s="191"/>
    </row>
    <row r="137" spans="4:4" x14ac:dyDescent="0.25">
      <c r="D137" s="191"/>
    </row>
    <row r="138" spans="4:4" x14ac:dyDescent="0.25">
      <c r="D138" s="191"/>
    </row>
    <row r="139" spans="4:4" x14ac:dyDescent="0.25">
      <c r="D139" s="191"/>
    </row>
    <row r="140" spans="4:4" x14ac:dyDescent="0.25">
      <c r="D140" s="191"/>
    </row>
    <row r="141" spans="4:4" x14ac:dyDescent="0.25">
      <c r="D141" s="191"/>
    </row>
    <row r="142" spans="4:4" x14ac:dyDescent="0.25">
      <c r="D142" s="191"/>
    </row>
    <row r="143" spans="4:4" x14ac:dyDescent="0.25">
      <c r="D143" s="191"/>
    </row>
    <row r="144" spans="4:4" x14ac:dyDescent="0.25">
      <c r="D144" s="191"/>
    </row>
    <row r="145" spans="4:4" x14ac:dyDescent="0.25">
      <c r="D145" s="191"/>
    </row>
    <row r="146" spans="4:4" x14ac:dyDescent="0.25">
      <c r="D146" s="191"/>
    </row>
    <row r="147" spans="4:4" x14ac:dyDescent="0.25">
      <c r="D147" s="191"/>
    </row>
    <row r="148" spans="4:4" x14ac:dyDescent="0.25">
      <c r="D148" s="191"/>
    </row>
    <row r="149" spans="4:4" x14ac:dyDescent="0.25">
      <c r="D149" s="191"/>
    </row>
    <row r="150" spans="4:4" x14ac:dyDescent="0.25">
      <c r="D150" s="191"/>
    </row>
    <row r="151" spans="4:4" x14ac:dyDescent="0.25">
      <c r="D151" s="191"/>
    </row>
    <row r="152" spans="4:4" x14ac:dyDescent="0.25">
      <c r="D152" s="191"/>
    </row>
    <row r="153" spans="4:4" x14ac:dyDescent="0.25">
      <c r="D153" s="191"/>
    </row>
    <row r="154" spans="4:4" x14ac:dyDescent="0.25">
      <c r="D154" s="191"/>
    </row>
    <row r="155" spans="4:4" x14ac:dyDescent="0.25">
      <c r="D155" s="191"/>
    </row>
    <row r="156" spans="4:4" x14ac:dyDescent="0.25">
      <c r="D156" s="191"/>
    </row>
    <row r="157" spans="4:4" x14ac:dyDescent="0.25">
      <c r="D157" s="191"/>
    </row>
    <row r="158" spans="4:4" x14ac:dyDescent="0.25">
      <c r="D158" s="191"/>
    </row>
    <row r="159" spans="4:4" x14ac:dyDescent="0.25">
      <c r="D159" s="191"/>
    </row>
    <row r="160" spans="4:4" x14ac:dyDescent="0.25">
      <c r="D160" s="191"/>
    </row>
    <row r="161" spans="4:4" x14ac:dyDescent="0.25">
      <c r="D161" s="191"/>
    </row>
    <row r="162" spans="4:4" x14ac:dyDescent="0.25">
      <c r="D162" s="191"/>
    </row>
    <row r="163" spans="4:4" x14ac:dyDescent="0.25">
      <c r="D163" s="191"/>
    </row>
    <row r="164" spans="4:4" x14ac:dyDescent="0.25">
      <c r="D164" s="191"/>
    </row>
    <row r="165" spans="4:4" x14ac:dyDescent="0.25">
      <c r="D165" s="191"/>
    </row>
    <row r="166" spans="4:4" x14ac:dyDescent="0.25">
      <c r="D166" s="191"/>
    </row>
    <row r="167" spans="4:4" x14ac:dyDescent="0.25">
      <c r="D167" s="191"/>
    </row>
    <row r="168" spans="4:4" x14ac:dyDescent="0.25">
      <c r="D168" s="191"/>
    </row>
    <row r="169" spans="4:4" x14ac:dyDescent="0.25">
      <c r="D169" s="191"/>
    </row>
    <row r="170" spans="4:4" x14ac:dyDescent="0.25">
      <c r="D170" s="191"/>
    </row>
    <row r="171" spans="4:4" x14ac:dyDescent="0.25">
      <c r="D171" s="191"/>
    </row>
    <row r="172" spans="4:4" x14ac:dyDescent="0.25">
      <c r="D172" s="191"/>
    </row>
    <row r="173" spans="4:4" x14ac:dyDescent="0.25">
      <c r="D173" s="191"/>
    </row>
    <row r="174" spans="4:4" x14ac:dyDescent="0.25">
      <c r="D174" s="191"/>
    </row>
    <row r="175" spans="4:4" x14ac:dyDescent="0.25">
      <c r="D175" s="191"/>
    </row>
    <row r="176" spans="4:4" x14ac:dyDescent="0.25">
      <c r="D176" s="191"/>
    </row>
    <row r="177" spans="4:4" x14ac:dyDescent="0.25">
      <c r="D177" s="191"/>
    </row>
    <row r="178" spans="4:4" x14ac:dyDescent="0.25">
      <c r="D178" s="191"/>
    </row>
    <row r="179" spans="4:4" x14ac:dyDescent="0.25">
      <c r="D179" s="191"/>
    </row>
    <row r="180" spans="4:4" x14ac:dyDescent="0.25">
      <c r="D180" s="191"/>
    </row>
    <row r="181" spans="4:4" x14ac:dyDescent="0.25">
      <c r="D181" s="191"/>
    </row>
    <row r="182" spans="4:4" x14ac:dyDescent="0.25">
      <c r="D182" s="191"/>
    </row>
    <row r="183" spans="4:4" x14ac:dyDescent="0.25">
      <c r="D183" s="191"/>
    </row>
    <row r="184" spans="4:4" x14ac:dyDescent="0.25">
      <c r="D184" s="191"/>
    </row>
    <row r="185" spans="4:4" x14ac:dyDescent="0.25">
      <c r="D185" s="191"/>
    </row>
    <row r="186" spans="4:4" x14ac:dyDescent="0.25">
      <c r="D186" s="191"/>
    </row>
    <row r="187" spans="4:4" x14ac:dyDescent="0.25">
      <c r="D187" s="191"/>
    </row>
    <row r="188" spans="4:4" x14ac:dyDescent="0.25">
      <c r="D188" s="191"/>
    </row>
    <row r="189" spans="4:4" x14ac:dyDescent="0.25">
      <c r="D189" s="191"/>
    </row>
    <row r="190" spans="4:4" x14ac:dyDescent="0.25">
      <c r="D190" s="191"/>
    </row>
    <row r="191" spans="4:4" x14ac:dyDescent="0.25">
      <c r="D191" s="191"/>
    </row>
    <row r="192" spans="4:4" x14ac:dyDescent="0.25">
      <c r="D192" s="191"/>
    </row>
    <row r="193" spans="4:4" x14ac:dyDescent="0.25">
      <c r="D193" s="191"/>
    </row>
    <row r="194" spans="4:4" x14ac:dyDescent="0.25">
      <c r="D194" s="191"/>
    </row>
    <row r="195" spans="4:4" x14ac:dyDescent="0.25">
      <c r="D195" s="191"/>
    </row>
    <row r="196" spans="4:4" x14ac:dyDescent="0.25">
      <c r="D196" s="191"/>
    </row>
    <row r="197" spans="4:4" x14ac:dyDescent="0.25">
      <c r="D197" s="191"/>
    </row>
    <row r="198" spans="4:4" x14ac:dyDescent="0.25">
      <c r="D198" s="191"/>
    </row>
    <row r="199" spans="4:4" x14ac:dyDescent="0.25">
      <c r="D199" s="191"/>
    </row>
    <row r="200" spans="4:4" x14ac:dyDescent="0.25">
      <c r="D200" s="191"/>
    </row>
    <row r="201" spans="4:4" x14ac:dyDescent="0.25">
      <c r="D201" s="191"/>
    </row>
    <row r="202" spans="4:4" x14ac:dyDescent="0.25">
      <c r="D202" s="191"/>
    </row>
    <row r="203" spans="4:4" x14ac:dyDescent="0.25">
      <c r="D203" s="191"/>
    </row>
    <row r="204" spans="4:4" x14ac:dyDescent="0.25">
      <c r="D204" s="191"/>
    </row>
    <row r="205" spans="4:4" x14ac:dyDescent="0.25">
      <c r="D205" s="191"/>
    </row>
    <row r="206" spans="4:4" x14ac:dyDescent="0.25">
      <c r="D206" s="191"/>
    </row>
    <row r="207" spans="4:4" x14ac:dyDescent="0.25">
      <c r="D207" s="191"/>
    </row>
    <row r="208" spans="4:4" x14ac:dyDescent="0.25">
      <c r="D208" s="191"/>
    </row>
    <row r="209" spans="4:4" x14ac:dyDescent="0.25">
      <c r="D209" s="191"/>
    </row>
    <row r="210" spans="4:4" x14ac:dyDescent="0.25">
      <c r="D210" s="191"/>
    </row>
    <row r="211" spans="4:4" x14ac:dyDescent="0.25">
      <c r="D211" s="191"/>
    </row>
    <row r="212" spans="4:4" x14ac:dyDescent="0.25">
      <c r="D212" s="191"/>
    </row>
    <row r="213" spans="4:4" x14ac:dyDescent="0.25">
      <c r="D213" s="191"/>
    </row>
    <row r="214" spans="4:4" x14ac:dyDescent="0.25">
      <c r="D214" s="191"/>
    </row>
    <row r="215" spans="4:4" x14ac:dyDescent="0.25">
      <c r="D215" s="191"/>
    </row>
    <row r="216" spans="4:4" x14ac:dyDescent="0.25">
      <c r="D216" s="191"/>
    </row>
    <row r="217" spans="4:4" x14ac:dyDescent="0.25">
      <c r="D217" s="191"/>
    </row>
    <row r="218" spans="4:4" x14ac:dyDescent="0.25">
      <c r="D218" s="191"/>
    </row>
    <row r="219" spans="4:4" x14ac:dyDescent="0.25">
      <c r="D219" s="191"/>
    </row>
    <row r="220" spans="4:4" x14ac:dyDescent="0.25">
      <c r="D220" s="191"/>
    </row>
    <row r="221" spans="4:4" x14ac:dyDescent="0.25">
      <c r="D221" s="191"/>
    </row>
    <row r="222" spans="4:4" x14ac:dyDescent="0.25">
      <c r="D222" s="191"/>
    </row>
    <row r="223" spans="4:4" x14ac:dyDescent="0.25">
      <c r="D223" s="191"/>
    </row>
    <row r="224" spans="4:4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  <row r="234" spans="4:4" x14ac:dyDescent="0.25">
      <c r="D234" s="191"/>
    </row>
    <row r="235" spans="4:4" x14ac:dyDescent="0.25">
      <c r="D235" s="191"/>
    </row>
    <row r="236" spans="4:4" x14ac:dyDescent="0.25">
      <c r="D236" s="191"/>
    </row>
    <row r="237" spans="4:4" x14ac:dyDescent="0.25">
      <c r="D237" s="191"/>
    </row>
    <row r="238" spans="4:4" x14ac:dyDescent="0.25">
      <c r="D238" s="191"/>
    </row>
    <row r="239" spans="4:4" x14ac:dyDescent="0.25">
      <c r="D239" s="191"/>
    </row>
    <row r="240" spans="4:4" x14ac:dyDescent="0.25">
      <c r="D240" s="191"/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mergeCells count="11">
    <mergeCell ref="C43:G43"/>
    <mergeCell ref="A1:G1"/>
    <mergeCell ref="C2:G2"/>
    <mergeCell ref="C3:G3"/>
    <mergeCell ref="C4:G4"/>
    <mergeCell ref="A48:C48"/>
    <mergeCell ref="A49:G53"/>
    <mergeCell ref="C18:G18"/>
    <mergeCell ref="C38:G38"/>
    <mergeCell ref="C40:G40"/>
    <mergeCell ref="C41:G4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46B-4D0C-4603-AB53-2566A3C61A3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36328125" customWidth="1"/>
    <col min="2" max="2" width="12.453125" style="128" customWidth="1"/>
    <col min="3" max="3" width="38.1796875" style="128" customWidth="1"/>
    <col min="4" max="4" width="4.81640625" customWidth="1"/>
    <col min="5" max="5" width="10.453125" customWidth="1"/>
    <col min="6" max="6" width="9.81640625" customWidth="1"/>
    <col min="7" max="7" width="12.632812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192" t="s">
        <v>7</v>
      </c>
      <c r="B1" s="192"/>
      <c r="C1" s="192"/>
      <c r="D1" s="192"/>
      <c r="E1" s="192"/>
      <c r="F1" s="192"/>
      <c r="G1" s="192"/>
      <c r="AG1" t="s">
        <v>121</v>
      </c>
    </row>
    <row r="2" spans="1:60" ht="25" customHeight="1" x14ac:dyDescent="0.25">
      <c r="A2" s="193" t="s">
        <v>8</v>
      </c>
      <c r="B2" s="74" t="s">
        <v>43</v>
      </c>
      <c r="C2" s="196" t="s">
        <v>44</v>
      </c>
      <c r="D2" s="194"/>
      <c r="E2" s="194"/>
      <c r="F2" s="194"/>
      <c r="G2" s="195"/>
      <c r="AG2" t="s">
        <v>122</v>
      </c>
    </row>
    <row r="3" spans="1:60" ht="25" customHeight="1" x14ac:dyDescent="0.25">
      <c r="A3" s="193" t="s">
        <v>9</v>
      </c>
      <c r="B3" s="74" t="s">
        <v>52</v>
      </c>
      <c r="C3" s="196" t="s">
        <v>53</v>
      </c>
      <c r="D3" s="194"/>
      <c r="E3" s="194"/>
      <c r="F3" s="194"/>
      <c r="G3" s="195"/>
      <c r="AC3" s="128" t="s">
        <v>122</v>
      </c>
      <c r="AG3" t="s">
        <v>123</v>
      </c>
    </row>
    <row r="4" spans="1:60" ht="25" customHeight="1" x14ac:dyDescent="0.25">
      <c r="A4" s="197" t="s">
        <v>10</v>
      </c>
      <c r="B4" s="198" t="s">
        <v>59</v>
      </c>
      <c r="C4" s="199" t="s">
        <v>60</v>
      </c>
      <c r="D4" s="200"/>
      <c r="E4" s="200"/>
      <c r="F4" s="200"/>
      <c r="G4" s="201"/>
      <c r="AG4" t="s">
        <v>124</v>
      </c>
    </row>
    <row r="5" spans="1:60" x14ac:dyDescent="0.25">
      <c r="D5" s="191"/>
    </row>
    <row r="6" spans="1:60" ht="37.5" x14ac:dyDescent="0.25">
      <c r="A6" s="203" t="s">
        <v>125</v>
      </c>
      <c r="B6" s="205" t="s">
        <v>126</v>
      </c>
      <c r="C6" s="205" t="s">
        <v>127</v>
      </c>
      <c r="D6" s="204" t="s">
        <v>128</v>
      </c>
      <c r="E6" s="203" t="s">
        <v>129</v>
      </c>
      <c r="F6" s="202" t="s">
        <v>130</v>
      </c>
      <c r="G6" s="203" t="s">
        <v>31</v>
      </c>
      <c r="H6" s="206" t="s">
        <v>32</v>
      </c>
      <c r="I6" s="206" t="s">
        <v>131</v>
      </c>
      <c r="J6" s="206" t="s">
        <v>33</v>
      </c>
      <c r="K6" s="206" t="s">
        <v>132</v>
      </c>
      <c r="L6" s="206" t="s">
        <v>133</v>
      </c>
      <c r="M6" s="206" t="s">
        <v>134</v>
      </c>
      <c r="N6" s="206" t="s">
        <v>135</v>
      </c>
      <c r="O6" s="206" t="s">
        <v>136</v>
      </c>
      <c r="P6" s="206" t="s">
        <v>137</v>
      </c>
      <c r="Q6" s="206" t="s">
        <v>138</v>
      </c>
      <c r="R6" s="206" t="s">
        <v>139</v>
      </c>
      <c r="S6" s="206" t="s">
        <v>140</v>
      </c>
      <c r="T6" s="206" t="s">
        <v>141</v>
      </c>
      <c r="U6" s="206" t="s">
        <v>142</v>
      </c>
      <c r="V6" s="206" t="s">
        <v>143</v>
      </c>
      <c r="W6" s="206" t="s">
        <v>144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ht="13" x14ac:dyDescent="0.25">
      <c r="A8" s="232" t="s">
        <v>145</v>
      </c>
      <c r="B8" s="233" t="s">
        <v>65</v>
      </c>
      <c r="C8" s="258" t="s">
        <v>66</v>
      </c>
      <c r="D8" s="234"/>
      <c r="E8" s="235"/>
      <c r="F8" s="236"/>
      <c r="G8" s="237">
        <f>SUMIF(AG9:AG24,"&lt;&gt;NOR",G9:G24)</f>
        <v>0</v>
      </c>
      <c r="H8" s="231"/>
      <c r="I8" s="231">
        <f>SUM(I9:I24)</f>
        <v>0</v>
      </c>
      <c r="J8" s="231"/>
      <c r="K8" s="231">
        <f>SUM(K9:K24)</f>
        <v>0</v>
      </c>
      <c r="L8" s="231"/>
      <c r="M8" s="231">
        <f>SUM(M9:M24)</f>
        <v>0</v>
      </c>
      <c r="N8" s="231"/>
      <c r="O8" s="231">
        <f>SUM(O9:O24)</f>
        <v>0</v>
      </c>
      <c r="P8" s="231"/>
      <c r="Q8" s="231">
        <f>SUM(Q9:Q24)</f>
        <v>0</v>
      </c>
      <c r="R8" s="231"/>
      <c r="S8" s="231"/>
      <c r="T8" s="231"/>
      <c r="U8" s="231"/>
      <c r="V8" s="231">
        <f>SUM(V9:V24)</f>
        <v>0</v>
      </c>
      <c r="W8" s="231"/>
      <c r="AG8" t="s">
        <v>146</v>
      </c>
    </row>
    <row r="9" spans="1:60" outlineLevel="1" x14ac:dyDescent="0.25">
      <c r="A9" s="250">
        <v>1</v>
      </c>
      <c r="B9" s="251" t="s">
        <v>800</v>
      </c>
      <c r="C9" s="263" t="s">
        <v>801</v>
      </c>
      <c r="D9" s="252" t="s">
        <v>802</v>
      </c>
      <c r="E9" s="253">
        <v>3</v>
      </c>
      <c r="F9" s="254"/>
      <c r="G9" s="255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15</v>
      </c>
      <c r="M9" s="227">
        <f>G9*(1+L9/100)</f>
        <v>0</v>
      </c>
      <c r="N9" s="227">
        <v>0</v>
      </c>
      <c r="O9" s="227">
        <f>ROUND(E9*N9,2)</f>
        <v>0</v>
      </c>
      <c r="P9" s="227">
        <v>0</v>
      </c>
      <c r="Q9" s="227">
        <f>ROUND(E9*P9,2)</f>
        <v>0</v>
      </c>
      <c r="R9" s="227"/>
      <c r="S9" s="227" t="s">
        <v>186</v>
      </c>
      <c r="T9" s="227" t="s">
        <v>187</v>
      </c>
      <c r="U9" s="227">
        <v>0</v>
      </c>
      <c r="V9" s="227">
        <f>ROUND(E9*U9,2)</f>
        <v>0</v>
      </c>
      <c r="W9" s="22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600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50">
        <v>2</v>
      </c>
      <c r="B10" s="251" t="s">
        <v>803</v>
      </c>
      <c r="C10" s="263" t="s">
        <v>804</v>
      </c>
      <c r="D10" s="252" t="s">
        <v>802</v>
      </c>
      <c r="E10" s="253">
        <v>3</v>
      </c>
      <c r="F10" s="254"/>
      <c r="G10" s="255">
        <f>ROUND(E10*F10,2)</f>
        <v>0</v>
      </c>
      <c r="H10" s="228"/>
      <c r="I10" s="227">
        <f>ROUND(E10*H10,2)</f>
        <v>0</v>
      </c>
      <c r="J10" s="228"/>
      <c r="K10" s="227">
        <f>ROUND(E10*J10,2)</f>
        <v>0</v>
      </c>
      <c r="L10" s="227">
        <v>15</v>
      </c>
      <c r="M10" s="227">
        <f>G10*(1+L10/100)</f>
        <v>0</v>
      </c>
      <c r="N10" s="227">
        <v>0</v>
      </c>
      <c r="O10" s="227">
        <f>ROUND(E10*N10,2)</f>
        <v>0</v>
      </c>
      <c r="P10" s="227">
        <v>0</v>
      </c>
      <c r="Q10" s="227">
        <f>ROUND(E10*P10,2)</f>
        <v>0</v>
      </c>
      <c r="R10" s="227"/>
      <c r="S10" s="227" t="s">
        <v>186</v>
      </c>
      <c r="T10" s="227" t="s">
        <v>187</v>
      </c>
      <c r="U10" s="227">
        <v>0</v>
      </c>
      <c r="V10" s="227">
        <f>ROUND(E10*U10,2)</f>
        <v>0</v>
      </c>
      <c r="W10" s="22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600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50">
        <v>3</v>
      </c>
      <c r="B11" s="251" t="s">
        <v>805</v>
      </c>
      <c r="C11" s="263" t="s">
        <v>806</v>
      </c>
      <c r="D11" s="252" t="s">
        <v>802</v>
      </c>
      <c r="E11" s="253">
        <v>6</v>
      </c>
      <c r="F11" s="254"/>
      <c r="G11" s="255">
        <f>ROUND(E11*F11,2)</f>
        <v>0</v>
      </c>
      <c r="H11" s="228"/>
      <c r="I11" s="227">
        <f>ROUND(E11*H11,2)</f>
        <v>0</v>
      </c>
      <c r="J11" s="228"/>
      <c r="K11" s="227">
        <f>ROUND(E11*J11,2)</f>
        <v>0</v>
      </c>
      <c r="L11" s="227">
        <v>15</v>
      </c>
      <c r="M11" s="227">
        <f>G11*(1+L11/100)</f>
        <v>0</v>
      </c>
      <c r="N11" s="227">
        <v>0</v>
      </c>
      <c r="O11" s="227">
        <f>ROUND(E11*N11,2)</f>
        <v>0</v>
      </c>
      <c r="P11" s="227">
        <v>0</v>
      </c>
      <c r="Q11" s="227">
        <f>ROUND(E11*P11,2)</f>
        <v>0</v>
      </c>
      <c r="R11" s="227"/>
      <c r="S11" s="227" t="s">
        <v>186</v>
      </c>
      <c r="T11" s="227" t="s">
        <v>187</v>
      </c>
      <c r="U11" s="227">
        <v>0</v>
      </c>
      <c r="V11" s="227">
        <f>ROUND(E11*U11,2)</f>
        <v>0</v>
      </c>
      <c r="W11" s="22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600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5">
      <c r="A12" s="250">
        <v>4</v>
      </c>
      <c r="B12" s="251" t="s">
        <v>807</v>
      </c>
      <c r="C12" s="263" t="s">
        <v>808</v>
      </c>
      <c r="D12" s="252" t="s">
        <v>802</v>
      </c>
      <c r="E12" s="253">
        <v>69</v>
      </c>
      <c r="F12" s="254"/>
      <c r="G12" s="255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15</v>
      </c>
      <c r="M12" s="227">
        <f>G12*(1+L12/100)</f>
        <v>0</v>
      </c>
      <c r="N12" s="227">
        <v>0</v>
      </c>
      <c r="O12" s="227">
        <f>ROUND(E12*N12,2)</f>
        <v>0</v>
      </c>
      <c r="P12" s="227">
        <v>0</v>
      </c>
      <c r="Q12" s="227">
        <f>ROUND(E12*P12,2)</f>
        <v>0</v>
      </c>
      <c r="R12" s="227"/>
      <c r="S12" s="227" t="s">
        <v>186</v>
      </c>
      <c r="T12" s="227" t="s">
        <v>187</v>
      </c>
      <c r="U12" s="227">
        <v>0</v>
      </c>
      <c r="V12" s="227">
        <f>ROUND(E12*U12,2)</f>
        <v>0</v>
      </c>
      <c r="W12" s="22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600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5">
      <c r="A13" s="250">
        <v>5</v>
      </c>
      <c r="B13" s="251" t="s">
        <v>809</v>
      </c>
      <c r="C13" s="263" t="s">
        <v>810</v>
      </c>
      <c r="D13" s="252" t="s">
        <v>802</v>
      </c>
      <c r="E13" s="253">
        <v>6</v>
      </c>
      <c r="F13" s="254"/>
      <c r="G13" s="255">
        <f>ROUND(E13*F13,2)</f>
        <v>0</v>
      </c>
      <c r="H13" s="228"/>
      <c r="I13" s="227">
        <f>ROUND(E13*H13,2)</f>
        <v>0</v>
      </c>
      <c r="J13" s="228"/>
      <c r="K13" s="227">
        <f>ROUND(E13*J13,2)</f>
        <v>0</v>
      </c>
      <c r="L13" s="227">
        <v>15</v>
      </c>
      <c r="M13" s="227">
        <f>G13*(1+L13/100)</f>
        <v>0</v>
      </c>
      <c r="N13" s="227">
        <v>0</v>
      </c>
      <c r="O13" s="227">
        <f>ROUND(E13*N13,2)</f>
        <v>0</v>
      </c>
      <c r="P13" s="227">
        <v>0</v>
      </c>
      <c r="Q13" s="227">
        <f>ROUND(E13*P13,2)</f>
        <v>0</v>
      </c>
      <c r="R13" s="227"/>
      <c r="S13" s="227" t="s">
        <v>186</v>
      </c>
      <c r="T13" s="227" t="s">
        <v>187</v>
      </c>
      <c r="U13" s="227">
        <v>0</v>
      </c>
      <c r="V13" s="227">
        <f>ROUND(E13*U13,2)</f>
        <v>0</v>
      </c>
      <c r="W13" s="22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600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50">
        <v>6</v>
      </c>
      <c r="B14" s="251" t="s">
        <v>811</v>
      </c>
      <c r="C14" s="263" t="s">
        <v>812</v>
      </c>
      <c r="D14" s="252" t="s">
        <v>802</v>
      </c>
      <c r="E14" s="253">
        <v>6</v>
      </c>
      <c r="F14" s="254"/>
      <c r="G14" s="255">
        <f>ROUND(E14*F14,2)</f>
        <v>0</v>
      </c>
      <c r="H14" s="228"/>
      <c r="I14" s="227">
        <f>ROUND(E14*H14,2)</f>
        <v>0</v>
      </c>
      <c r="J14" s="228"/>
      <c r="K14" s="227">
        <f>ROUND(E14*J14,2)</f>
        <v>0</v>
      </c>
      <c r="L14" s="227">
        <v>15</v>
      </c>
      <c r="M14" s="227">
        <f>G14*(1+L14/100)</f>
        <v>0</v>
      </c>
      <c r="N14" s="227">
        <v>0</v>
      </c>
      <c r="O14" s="227">
        <f>ROUND(E14*N14,2)</f>
        <v>0</v>
      </c>
      <c r="P14" s="227">
        <v>0</v>
      </c>
      <c r="Q14" s="227">
        <f>ROUND(E14*P14,2)</f>
        <v>0</v>
      </c>
      <c r="R14" s="227"/>
      <c r="S14" s="227" t="s">
        <v>186</v>
      </c>
      <c r="T14" s="227" t="s">
        <v>187</v>
      </c>
      <c r="U14" s="227">
        <v>0</v>
      </c>
      <c r="V14" s="227">
        <f>ROUND(E14*U14,2)</f>
        <v>0</v>
      </c>
      <c r="W14" s="22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600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50">
        <v>7</v>
      </c>
      <c r="B15" s="251" t="s">
        <v>813</v>
      </c>
      <c r="C15" s="263" t="s">
        <v>814</v>
      </c>
      <c r="D15" s="252" t="s">
        <v>802</v>
      </c>
      <c r="E15" s="253">
        <v>24</v>
      </c>
      <c r="F15" s="254"/>
      <c r="G15" s="255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15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186</v>
      </c>
      <c r="T15" s="227" t="s">
        <v>187</v>
      </c>
      <c r="U15" s="227">
        <v>0</v>
      </c>
      <c r="V15" s="227">
        <f>ROUND(E15*U15,2)</f>
        <v>0</v>
      </c>
      <c r="W15" s="22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600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5">
      <c r="A16" s="250">
        <v>8</v>
      </c>
      <c r="B16" s="251" t="s">
        <v>815</v>
      </c>
      <c r="C16" s="263" t="s">
        <v>816</v>
      </c>
      <c r="D16" s="252" t="s">
        <v>802</v>
      </c>
      <c r="E16" s="253">
        <v>69</v>
      </c>
      <c r="F16" s="254"/>
      <c r="G16" s="255">
        <f>ROUND(E16*F16,2)</f>
        <v>0</v>
      </c>
      <c r="H16" s="228"/>
      <c r="I16" s="227">
        <f>ROUND(E16*H16,2)</f>
        <v>0</v>
      </c>
      <c r="J16" s="228"/>
      <c r="K16" s="227">
        <f>ROUND(E16*J16,2)</f>
        <v>0</v>
      </c>
      <c r="L16" s="227">
        <v>15</v>
      </c>
      <c r="M16" s="227">
        <f>G16*(1+L16/100)</f>
        <v>0</v>
      </c>
      <c r="N16" s="227">
        <v>0</v>
      </c>
      <c r="O16" s="227">
        <f>ROUND(E16*N16,2)</f>
        <v>0</v>
      </c>
      <c r="P16" s="227">
        <v>0</v>
      </c>
      <c r="Q16" s="227">
        <f>ROUND(E16*P16,2)</f>
        <v>0</v>
      </c>
      <c r="R16" s="227"/>
      <c r="S16" s="227" t="s">
        <v>186</v>
      </c>
      <c r="T16" s="227" t="s">
        <v>187</v>
      </c>
      <c r="U16" s="227">
        <v>0</v>
      </c>
      <c r="V16" s="227">
        <f>ROUND(E16*U16,2)</f>
        <v>0</v>
      </c>
      <c r="W16" s="22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600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5">
      <c r="A17" s="250">
        <v>9</v>
      </c>
      <c r="B17" s="251" t="s">
        <v>817</v>
      </c>
      <c r="C17" s="263" t="s">
        <v>818</v>
      </c>
      <c r="D17" s="252" t="s">
        <v>304</v>
      </c>
      <c r="E17" s="253">
        <v>810</v>
      </c>
      <c r="F17" s="254"/>
      <c r="G17" s="255">
        <f>ROUND(E17*F17,2)</f>
        <v>0</v>
      </c>
      <c r="H17" s="228"/>
      <c r="I17" s="227">
        <f>ROUND(E17*H17,2)</f>
        <v>0</v>
      </c>
      <c r="J17" s="228"/>
      <c r="K17" s="227">
        <f>ROUND(E17*J17,2)</f>
        <v>0</v>
      </c>
      <c r="L17" s="227">
        <v>15</v>
      </c>
      <c r="M17" s="227">
        <f>G17*(1+L17/100)</f>
        <v>0</v>
      </c>
      <c r="N17" s="227">
        <v>0</v>
      </c>
      <c r="O17" s="227">
        <f>ROUND(E17*N17,2)</f>
        <v>0</v>
      </c>
      <c r="P17" s="227">
        <v>0</v>
      </c>
      <c r="Q17" s="227">
        <f>ROUND(E17*P17,2)</f>
        <v>0</v>
      </c>
      <c r="R17" s="227"/>
      <c r="S17" s="227" t="s">
        <v>186</v>
      </c>
      <c r="T17" s="227" t="s">
        <v>187</v>
      </c>
      <c r="U17" s="227">
        <v>0</v>
      </c>
      <c r="V17" s="227">
        <f>ROUND(E17*U17,2)</f>
        <v>0</v>
      </c>
      <c r="W17" s="22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600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5">
      <c r="A18" s="250">
        <v>10</v>
      </c>
      <c r="B18" s="251" t="s">
        <v>819</v>
      </c>
      <c r="C18" s="263" t="s">
        <v>820</v>
      </c>
      <c r="D18" s="252" t="s">
        <v>304</v>
      </c>
      <c r="E18" s="253">
        <v>30</v>
      </c>
      <c r="F18" s="254"/>
      <c r="G18" s="255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15</v>
      </c>
      <c r="M18" s="227">
        <f>G18*(1+L18/100)</f>
        <v>0</v>
      </c>
      <c r="N18" s="227">
        <v>0</v>
      </c>
      <c r="O18" s="227">
        <f>ROUND(E18*N18,2)</f>
        <v>0</v>
      </c>
      <c r="P18" s="227">
        <v>0</v>
      </c>
      <c r="Q18" s="227">
        <f>ROUND(E18*P18,2)</f>
        <v>0</v>
      </c>
      <c r="R18" s="227"/>
      <c r="S18" s="227" t="s">
        <v>186</v>
      </c>
      <c r="T18" s="227" t="s">
        <v>187</v>
      </c>
      <c r="U18" s="227">
        <v>0</v>
      </c>
      <c r="V18" s="227">
        <f>ROUND(E18*U18,2)</f>
        <v>0</v>
      </c>
      <c r="W18" s="22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600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5">
      <c r="A19" s="250">
        <v>11</v>
      </c>
      <c r="B19" s="251" t="s">
        <v>821</v>
      </c>
      <c r="C19" s="263" t="s">
        <v>822</v>
      </c>
      <c r="D19" s="252" t="s">
        <v>304</v>
      </c>
      <c r="E19" s="253">
        <v>150</v>
      </c>
      <c r="F19" s="254"/>
      <c r="G19" s="255">
        <f>ROUND(E19*F19,2)</f>
        <v>0</v>
      </c>
      <c r="H19" s="228"/>
      <c r="I19" s="227">
        <f>ROUND(E19*H19,2)</f>
        <v>0</v>
      </c>
      <c r="J19" s="228"/>
      <c r="K19" s="227">
        <f>ROUND(E19*J19,2)</f>
        <v>0</v>
      </c>
      <c r="L19" s="227">
        <v>15</v>
      </c>
      <c r="M19" s="227">
        <f>G19*(1+L19/100)</f>
        <v>0</v>
      </c>
      <c r="N19" s="227">
        <v>0</v>
      </c>
      <c r="O19" s="227">
        <f>ROUND(E19*N19,2)</f>
        <v>0</v>
      </c>
      <c r="P19" s="227">
        <v>0</v>
      </c>
      <c r="Q19" s="227">
        <f>ROUND(E19*P19,2)</f>
        <v>0</v>
      </c>
      <c r="R19" s="227"/>
      <c r="S19" s="227" t="s">
        <v>186</v>
      </c>
      <c r="T19" s="227" t="s">
        <v>187</v>
      </c>
      <c r="U19" s="227">
        <v>0</v>
      </c>
      <c r="V19" s="227">
        <f>ROUND(E19*U19,2)</f>
        <v>0</v>
      </c>
      <c r="W19" s="22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600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5">
      <c r="A20" s="250">
        <v>12</v>
      </c>
      <c r="B20" s="251" t="s">
        <v>823</v>
      </c>
      <c r="C20" s="263" t="s">
        <v>824</v>
      </c>
      <c r="D20" s="252" t="s">
        <v>304</v>
      </c>
      <c r="E20" s="253">
        <v>810</v>
      </c>
      <c r="F20" s="254"/>
      <c r="G20" s="255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15</v>
      </c>
      <c r="M20" s="227">
        <f>G20*(1+L20/100)</f>
        <v>0</v>
      </c>
      <c r="N20" s="227">
        <v>0</v>
      </c>
      <c r="O20" s="227">
        <f>ROUND(E20*N20,2)</f>
        <v>0</v>
      </c>
      <c r="P20" s="227">
        <v>0</v>
      </c>
      <c r="Q20" s="227">
        <f>ROUND(E20*P20,2)</f>
        <v>0</v>
      </c>
      <c r="R20" s="227"/>
      <c r="S20" s="227" t="s">
        <v>186</v>
      </c>
      <c r="T20" s="227" t="s">
        <v>187</v>
      </c>
      <c r="U20" s="227">
        <v>0</v>
      </c>
      <c r="V20" s="227">
        <f>ROUND(E20*U20,2)</f>
        <v>0</v>
      </c>
      <c r="W20" s="22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600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5">
      <c r="A21" s="250">
        <v>13</v>
      </c>
      <c r="B21" s="251" t="s">
        <v>825</v>
      </c>
      <c r="C21" s="263" t="s">
        <v>826</v>
      </c>
      <c r="D21" s="252" t="s">
        <v>802</v>
      </c>
      <c r="E21" s="253">
        <v>90</v>
      </c>
      <c r="F21" s="254"/>
      <c r="G21" s="255">
        <f>ROUND(E21*F21,2)</f>
        <v>0</v>
      </c>
      <c r="H21" s="228"/>
      <c r="I21" s="227">
        <f>ROUND(E21*H21,2)</f>
        <v>0</v>
      </c>
      <c r="J21" s="228"/>
      <c r="K21" s="227">
        <f>ROUND(E21*J21,2)</f>
        <v>0</v>
      </c>
      <c r="L21" s="227">
        <v>15</v>
      </c>
      <c r="M21" s="227">
        <f>G21*(1+L21/100)</f>
        <v>0</v>
      </c>
      <c r="N21" s="227">
        <v>0</v>
      </c>
      <c r="O21" s="227">
        <f>ROUND(E21*N21,2)</f>
        <v>0</v>
      </c>
      <c r="P21" s="227">
        <v>0</v>
      </c>
      <c r="Q21" s="227">
        <f>ROUND(E21*P21,2)</f>
        <v>0</v>
      </c>
      <c r="R21" s="227"/>
      <c r="S21" s="227" t="s">
        <v>186</v>
      </c>
      <c r="T21" s="227" t="s">
        <v>187</v>
      </c>
      <c r="U21" s="227">
        <v>0</v>
      </c>
      <c r="V21" s="227">
        <f>ROUND(E21*U21,2)</f>
        <v>0</v>
      </c>
      <c r="W21" s="22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600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5">
      <c r="A22" s="250">
        <v>14</v>
      </c>
      <c r="B22" s="251" t="s">
        <v>827</v>
      </c>
      <c r="C22" s="263" t="s">
        <v>828</v>
      </c>
      <c r="D22" s="252" t="s">
        <v>829</v>
      </c>
      <c r="E22" s="253">
        <v>1</v>
      </c>
      <c r="F22" s="254"/>
      <c r="G22" s="255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15</v>
      </c>
      <c r="M22" s="227">
        <f>G22*(1+L22/100)</f>
        <v>0</v>
      </c>
      <c r="N22" s="227">
        <v>0</v>
      </c>
      <c r="O22" s="227">
        <f>ROUND(E22*N22,2)</f>
        <v>0</v>
      </c>
      <c r="P22" s="227">
        <v>0</v>
      </c>
      <c r="Q22" s="227">
        <f>ROUND(E22*P22,2)</f>
        <v>0</v>
      </c>
      <c r="R22" s="227"/>
      <c r="S22" s="227" t="s">
        <v>186</v>
      </c>
      <c r="T22" s="227" t="s">
        <v>187</v>
      </c>
      <c r="U22" s="227">
        <v>0</v>
      </c>
      <c r="V22" s="227">
        <f>ROUND(E22*U22,2)</f>
        <v>0</v>
      </c>
      <c r="W22" s="22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600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50">
        <v>15</v>
      </c>
      <c r="B23" s="251" t="s">
        <v>830</v>
      </c>
      <c r="C23" s="263" t="s">
        <v>831</v>
      </c>
      <c r="D23" s="252" t="s">
        <v>802</v>
      </c>
      <c r="E23" s="253">
        <v>6</v>
      </c>
      <c r="F23" s="254"/>
      <c r="G23" s="255">
        <f>ROUND(E23*F23,2)</f>
        <v>0</v>
      </c>
      <c r="H23" s="228"/>
      <c r="I23" s="227">
        <f>ROUND(E23*H23,2)</f>
        <v>0</v>
      </c>
      <c r="J23" s="228"/>
      <c r="K23" s="227">
        <f>ROUND(E23*J23,2)</f>
        <v>0</v>
      </c>
      <c r="L23" s="227">
        <v>15</v>
      </c>
      <c r="M23" s="227">
        <f>G23*(1+L23/100)</f>
        <v>0</v>
      </c>
      <c r="N23" s="227">
        <v>0</v>
      </c>
      <c r="O23" s="227">
        <f>ROUND(E23*N23,2)</f>
        <v>0</v>
      </c>
      <c r="P23" s="227">
        <v>0</v>
      </c>
      <c r="Q23" s="227">
        <f>ROUND(E23*P23,2)</f>
        <v>0</v>
      </c>
      <c r="R23" s="227"/>
      <c r="S23" s="227" t="s">
        <v>186</v>
      </c>
      <c r="T23" s="227" t="s">
        <v>187</v>
      </c>
      <c r="U23" s="227">
        <v>0</v>
      </c>
      <c r="V23" s="227">
        <f>ROUND(E23*U23,2)</f>
        <v>0</v>
      </c>
      <c r="W23" s="22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600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5">
      <c r="A24" s="250">
        <v>16</v>
      </c>
      <c r="B24" s="251" t="s">
        <v>832</v>
      </c>
      <c r="C24" s="263" t="s">
        <v>833</v>
      </c>
      <c r="D24" s="252" t="s">
        <v>304</v>
      </c>
      <c r="E24" s="253">
        <v>4</v>
      </c>
      <c r="F24" s="254"/>
      <c r="G24" s="255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15</v>
      </c>
      <c r="M24" s="227">
        <f>G24*(1+L24/100)</f>
        <v>0</v>
      </c>
      <c r="N24" s="227">
        <v>0</v>
      </c>
      <c r="O24" s="227">
        <f>ROUND(E24*N24,2)</f>
        <v>0</v>
      </c>
      <c r="P24" s="227">
        <v>0</v>
      </c>
      <c r="Q24" s="227">
        <f>ROUND(E24*P24,2)</f>
        <v>0</v>
      </c>
      <c r="R24" s="227"/>
      <c r="S24" s="227" t="s">
        <v>186</v>
      </c>
      <c r="T24" s="227" t="s">
        <v>187</v>
      </c>
      <c r="U24" s="227">
        <v>0</v>
      </c>
      <c r="V24" s="227">
        <f>ROUND(E24*U24,2)</f>
        <v>0</v>
      </c>
      <c r="W24" s="22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600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13" x14ac:dyDescent="0.25">
      <c r="A25" s="232" t="s">
        <v>145</v>
      </c>
      <c r="B25" s="233" t="s">
        <v>109</v>
      </c>
      <c r="C25" s="258" t="s">
        <v>110</v>
      </c>
      <c r="D25" s="234"/>
      <c r="E25" s="235"/>
      <c r="F25" s="236"/>
      <c r="G25" s="237">
        <f>SUMIF(AG26:AG30,"&lt;&gt;NOR",G26:G30)</f>
        <v>0</v>
      </c>
      <c r="H25" s="231"/>
      <c r="I25" s="231">
        <f>SUM(I26:I30)</f>
        <v>0</v>
      </c>
      <c r="J25" s="231"/>
      <c r="K25" s="231">
        <f>SUM(K26:K30)</f>
        <v>0</v>
      </c>
      <c r="L25" s="231"/>
      <c r="M25" s="231">
        <f>SUM(M26:M30)</f>
        <v>0</v>
      </c>
      <c r="N25" s="231"/>
      <c r="O25" s="231">
        <f>SUM(O26:O30)</f>
        <v>0</v>
      </c>
      <c r="P25" s="231"/>
      <c r="Q25" s="231">
        <f>SUM(Q26:Q30)</f>
        <v>0</v>
      </c>
      <c r="R25" s="231"/>
      <c r="S25" s="231"/>
      <c r="T25" s="231"/>
      <c r="U25" s="231"/>
      <c r="V25" s="231">
        <f>SUM(V26:V30)</f>
        <v>0</v>
      </c>
      <c r="W25" s="231"/>
      <c r="AG25" t="s">
        <v>146</v>
      </c>
    </row>
    <row r="26" spans="1:60" outlineLevel="1" x14ac:dyDescent="0.25">
      <c r="A26" s="250">
        <v>17</v>
      </c>
      <c r="B26" s="251" t="s">
        <v>834</v>
      </c>
      <c r="C26" s="263" t="s">
        <v>835</v>
      </c>
      <c r="D26" s="252" t="s">
        <v>836</v>
      </c>
      <c r="E26" s="253">
        <v>24</v>
      </c>
      <c r="F26" s="254"/>
      <c r="G26" s="255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15</v>
      </c>
      <c r="M26" s="227">
        <f>G26*(1+L26/100)</f>
        <v>0</v>
      </c>
      <c r="N26" s="227">
        <v>0</v>
      </c>
      <c r="O26" s="227">
        <f>ROUND(E26*N26,2)</f>
        <v>0</v>
      </c>
      <c r="P26" s="227">
        <v>0</v>
      </c>
      <c r="Q26" s="227">
        <f>ROUND(E26*P26,2)</f>
        <v>0</v>
      </c>
      <c r="R26" s="227"/>
      <c r="S26" s="227" t="s">
        <v>186</v>
      </c>
      <c r="T26" s="227" t="s">
        <v>187</v>
      </c>
      <c r="U26" s="227">
        <v>0</v>
      </c>
      <c r="V26" s="227">
        <f>ROUND(E26*U26,2)</f>
        <v>0</v>
      </c>
      <c r="W26" s="22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729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5">
      <c r="A27" s="250">
        <v>18</v>
      </c>
      <c r="B27" s="251" t="s">
        <v>837</v>
      </c>
      <c r="C27" s="263" t="s">
        <v>838</v>
      </c>
      <c r="D27" s="252" t="s">
        <v>836</v>
      </c>
      <c r="E27" s="253">
        <v>15</v>
      </c>
      <c r="F27" s="254"/>
      <c r="G27" s="255">
        <f>ROUND(E27*F27,2)</f>
        <v>0</v>
      </c>
      <c r="H27" s="228"/>
      <c r="I27" s="227">
        <f>ROUND(E27*H27,2)</f>
        <v>0</v>
      </c>
      <c r="J27" s="228"/>
      <c r="K27" s="227">
        <f>ROUND(E27*J27,2)</f>
        <v>0</v>
      </c>
      <c r="L27" s="227">
        <v>15</v>
      </c>
      <c r="M27" s="227">
        <f>G27*(1+L27/100)</f>
        <v>0</v>
      </c>
      <c r="N27" s="227">
        <v>0</v>
      </c>
      <c r="O27" s="227">
        <f>ROUND(E27*N27,2)</f>
        <v>0</v>
      </c>
      <c r="P27" s="227">
        <v>0</v>
      </c>
      <c r="Q27" s="227">
        <f>ROUND(E27*P27,2)</f>
        <v>0</v>
      </c>
      <c r="R27" s="227"/>
      <c r="S27" s="227" t="s">
        <v>186</v>
      </c>
      <c r="T27" s="227" t="s">
        <v>187</v>
      </c>
      <c r="U27" s="227">
        <v>0</v>
      </c>
      <c r="V27" s="227">
        <f>ROUND(E27*U27,2)</f>
        <v>0</v>
      </c>
      <c r="W27" s="22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729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5">
      <c r="A28" s="250">
        <v>19</v>
      </c>
      <c r="B28" s="251" t="s">
        <v>839</v>
      </c>
      <c r="C28" s="263" t="s">
        <v>840</v>
      </c>
      <c r="D28" s="252" t="s">
        <v>836</v>
      </c>
      <c r="E28" s="253">
        <v>15</v>
      </c>
      <c r="F28" s="254"/>
      <c r="G28" s="255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15</v>
      </c>
      <c r="M28" s="227">
        <f>G28*(1+L28/100)</f>
        <v>0</v>
      </c>
      <c r="N28" s="227">
        <v>0</v>
      </c>
      <c r="O28" s="227">
        <f>ROUND(E28*N28,2)</f>
        <v>0</v>
      </c>
      <c r="P28" s="227">
        <v>0</v>
      </c>
      <c r="Q28" s="227">
        <f>ROUND(E28*P28,2)</f>
        <v>0</v>
      </c>
      <c r="R28" s="227"/>
      <c r="S28" s="227" t="s">
        <v>186</v>
      </c>
      <c r="T28" s="227" t="s">
        <v>187</v>
      </c>
      <c r="U28" s="227">
        <v>0</v>
      </c>
      <c r="V28" s="227">
        <f>ROUND(E28*U28,2)</f>
        <v>0</v>
      </c>
      <c r="W28" s="22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729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5">
      <c r="A29" s="250">
        <v>20</v>
      </c>
      <c r="B29" s="251" t="s">
        <v>841</v>
      </c>
      <c r="C29" s="263" t="s">
        <v>842</v>
      </c>
      <c r="D29" s="252" t="s">
        <v>843</v>
      </c>
      <c r="E29" s="253">
        <v>6</v>
      </c>
      <c r="F29" s="254"/>
      <c r="G29" s="255">
        <f>ROUND(E29*F29,2)</f>
        <v>0</v>
      </c>
      <c r="H29" s="228"/>
      <c r="I29" s="227">
        <f>ROUND(E29*H29,2)</f>
        <v>0</v>
      </c>
      <c r="J29" s="228"/>
      <c r="K29" s="227">
        <f>ROUND(E29*J29,2)</f>
        <v>0</v>
      </c>
      <c r="L29" s="227">
        <v>15</v>
      </c>
      <c r="M29" s="227">
        <f>G29*(1+L29/100)</f>
        <v>0</v>
      </c>
      <c r="N29" s="227">
        <v>0</v>
      </c>
      <c r="O29" s="227">
        <f>ROUND(E29*N29,2)</f>
        <v>0</v>
      </c>
      <c r="P29" s="227">
        <v>0</v>
      </c>
      <c r="Q29" s="227">
        <f>ROUND(E29*P29,2)</f>
        <v>0</v>
      </c>
      <c r="R29" s="227"/>
      <c r="S29" s="227" t="s">
        <v>186</v>
      </c>
      <c r="T29" s="227" t="s">
        <v>187</v>
      </c>
      <c r="U29" s="227">
        <v>0</v>
      </c>
      <c r="V29" s="227">
        <f>ROUND(E29*U29,2)</f>
        <v>0</v>
      </c>
      <c r="W29" s="22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729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42">
        <v>21</v>
      </c>
      <c r="B30" s="243" t="s">
        <v>844</v>
      </c>
      <c r="C30" s="259" t="s">
        <v>845</v>
      </c>
      <c r="D30" s="244" t="s">
        <v>843</v>
      </c>
      <c r="E30" s="245">
        <v>6</v>
      </c>
      <c r="F30" s="246"/>
      <c r="G30" s="247">
        <f>ROUND(E30*F30,2)</f>
        <v>0</v>
      </c>
      <c r="H30" s="228"/>
      <c r="I30" s="227">
        <f>ROUND(E30*H30,2)</f>
        <v>0</v>
      </c>
      <c r="J30" s="228"/>
      <c r="K30" s="227">
        <f>ROUND(E30*J30,2)</f>
        <v>0</v>
      </c>
      <c r="L30" s="227">
        <v>15</v>
      </c>
      <c r="M30" s="227">
        <f>G30*(1+L30/100)</f>
        <v>0</v>
      </c>
      <c r="N30" s="227">
        <v>0</v>
      </c>
      <c r="O30" s="227">
        <f>ROUND(E30*N30,2)</f>
        <v>0</v>
      </c>
      <c r="P30" s="227">
        <v>0</v>
      </c>
      <c r="Q30" s="227">
        <f>ROUND(E30*P30,2)</f>
        <v>0</v>
      </c>
      <c r="R30" s="227"/>
      <c r="S30" s="227" t="s">
        <v>186</v>
      </c>
      <c r="T30" s="227" t="s">
        <v>187</v>
      </c>
      <c r="U30" s="227">
        <v>0</v>
      </c>
      <c r="V30" s="227">
        <f>ROUND(E30*U30,2)</f>
        <v>0</v>
      </c>
      <c r="W30" s="22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729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x14ac:dyDescent="0.25">
      <c r="A31" s="5"/>
      <c r="B31" s="6"/>
      <c r="C31" s="266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AE31">
        <v>15</v>
      </c>
      <c r="AF31">
        <v>21</v>
      </c>
    </row>
    <row r="32" spans="1:60" ht="13" x14ac:dyDescent="0.25">
      <c r="A32" s="210"/>
      <c r="B32" s="211" t="s">
        <v>31</v>
      </c>
      <c r="C32" s="265"/>
      <c r="D32" s="212"/>
      <c r="E32" s="213"/>
      <c r="F32" s="213"/>
      <c r="G32" s="257">
        <f>G8+G25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f>SUMIF(L7:L30,AE31,G7:G30)</f>
        <v>0</v>
      </c>
      <c r="AF32">
        <f>SUMIF(L7:L30,AF31,G7:G30)</f>
        <v>0</v>
      </c>
      <c r="AG32" t="s">
        <v>593</v>
      </c>
    </row>
    <row r="33" spans="1:33" x14ac:dyDescent="0.25">
      <c r="A33" s="5"/>
      <c r="B33" s="6"/>
      <c r="C33" s="266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33" x14ac:dyDescent="0.25">
      <c r="A34" s="5"/>
      <c r="B34" s="6"/>
      <c r="C34" s="266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33" x14ac:dyDescent="0.25">
      <c r="A35" s="214" t="s">
        <v>594</v>
      </c>
      <c r="B35" s="214"/>
      <c r="C35" s="267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3" x14ac:dyDescent="0.25">
      <c r="A36" s="215"/>
      <c r="B36" s="216"/>
      <c r="C36" s="268"/>
      <c r="D36" s="216"/>
      <c r="E36" s="216"/>
      <c r="F36" s="216"/>
      <c r="G36" s="21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G36" t="s">
        <v>595</v>
      </c>
    </row>
    <row r="37" spans="1:33" x14ac:dyDescent="0.25">
      <c r="A37" s="218"/>
      <c r="B37" s="219"/>
      <c r="C37" s="269"/>
      <c r="D37" s="219"/>
      <c r="E37" s="219"/>
      <c r="F37" s="219"/>
      <c r="G37" s="22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33" x14ac:dyDescent="0.25">
      <c r="A38" s="218"/>
      <c r="B38" s="219"/>
      <c r="C38" s="269"/>
      <c r="D38" s="219"/>
      <c r="E38" s="219"/>
      <c r="F38" s="219"/>
      <c r="G38" s="22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33" x14ac:dyDescent="0.25">
      <c r="A39" s="218"/>
      <c r="B39" s="219"/>
      <c r="C39" s="269"/>
      <c r="D39" s="219"/>
      <c r="E39" s="219"/>
      <c r="F39" s="219"/>
      <c r="G39" s="22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33" x14ac:dyDescent="0.25">
      <c r="A40" s="221"/>
      <c r="B40" s="222"/>
      <c r="C40" s="270"/>
      <c r="D40" s="222"/>
      <c r="E40" s="222"/>
      <c r="F40" s="222"/>
      <c r="G40" s="2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33" x14ac:dyDescent="0.25">
      <c r="A41" s="5"/>
      <c r="B41" s="6"/>
      <c r="C41" s="266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33" x14ac:dyDescent="0.25">
      <c r="C42" s="271"/>
      <c r="D42" s="191"/>
      <c r="AG42" t="s">
        <v>597</v>
      </c>
    </row>
    <row r="43" spans="1:33" x14ac:dyDescent="0.25">
      <c r="D43" s="191"/>
    </row>
    <row r="44" spans="1:33" x14ac:dyDescent="0.25">
      <c r="D44" s="191"/>
    </row>
    <row r="45" spans="1:33" x14ac:dyDescent="0.25">
      <c r="D45" s="191"/>
    </row>
    <row r="46" spans="1:33" x14ac:dyDescent="0.25">
      <c r="D46" s="191"/>
    </row>
    <row r="47" spans="1:33" x14ac:dyDescent="0.25">
      <c r="D47" s="191"/>
    </row>
    <row r="48" spans="1:33" x14ac:dyDescent="0.25">
      <c r="D48" s="191"/>
    </row>
    <row r="49" spans="4:4" x14ac:dyDescent="0.25">
      <c r="D49" s="191"/>
    </row>
    <row r="50" spans="4:4" x14ac:dyDescent="0.25">
      <c r="D50" s="191"/>
    </row>
    <row r="51" spans="4:4" x14ac:dyDescent="0.25">
      <c r="D51" s="191"/>
    </row>
    <row r="52" spans="4:4" x14ac:dyDescent="0.25">
      <c r="D52" s="191"/>
    </row>
    <row r="53" spans="4:4" x14ac:dyDescent="0.25">
      <c r="D53" s="191"/>
    </row>
    <row r="54" spans="4:4" x14ac:dyDescent="0.25">
      <c r="D54" s="191"/>
    </row>
    <row r="55" spans="4:4" x14ac:dyDescent="0.25">
      <c r="D55" s="191"/>
    </row>
    <row r="56" spans="4:4" x14ac:dyDescent="0.25">
      <c r="D56" s="191"/>
    </row>
    <row r="57" spans="4:4" x14ac:dyDescent="0.25">
      <c r="D57" s="191"/>
    </row>
    <row r="58" spans="4:4" x14ac:dyDescent="0.25">
      <c r="D58" s="191"/>
    </row>
    <row r="59" spans="4:4" x14ac:dyDescent="0.25">
      <c r="D59" s="191"/>
    </row>
    <row r="60" spans="4:4" x14ac:dyDescent="0.25">
      <c r="D60" s="191"/>
    </row>
    <row r="61" spans="4:4" x14ac:dyDescent="0.25">
      <c r="D61" s="191"/>
    </row>
    <row r="62" spans="4:4" x14ac:dyDescent="0.25">
      <c r="D62" s="191"/>
    </row>
    <row r="63" spans="4:4" x14ac:dyDescent="0.25">
      <c r="D63" s="191"/>
    </row>
    <row r="64" spans="4:4" x14ac:dyDescent="0.25">
      <c r="D64" s="191"/>
    </row>
    <row r="65" spans="4:4" x14ac:dyDescent="0.25">
      <c r="D65" s="191"/>
    </row>
    <row r="66" spans="4:4" x14ac:dyDescent="0.25">
      <c r="D66" s="191"/>
    </row>
    <row r="67" spans="4:4" x14ac:dyDescent="0.25">
      <c r="D67" s="191"/>
    </row>
    <row r="68" spans="4:4" x14ac:dyDescent="0.25">
      <c r="D68" s="191"/>
    </row>
    <row r="69" spans="4:4" x14ac:dyDescent="0.25">
      <c r="D69" s="191"/>
    </row>
    <row r="70" spans="4:4" x14ac:dyDescent="0.25">
      <c r="D70" s="191"/>
    </row>
    <row r="71" spans="4:4" x14ac:dyDescent="0.25">
      <c r="D71" s="191"/>
    </row>
    <row r="72" spans="4:4" x14ac:dyDescent="0.25">
      <c r="D72" s="191"/>
    </row>
    <row r="73" spans="4:4" x14ac:dyDescent="0.25">
      <c r="D73" s="191"/>
    </row>
    <row r="74" spans="4:4" x14ac:dyDescent="0.25">
      <c r="D74" s="191"/>
    </row>
    <row r="75" spans="4:4" x14ac:dyDescent="0.25">
      <c r="D75" s="191"/>
    </row>
    <row r="76" spans="4:4" x14ac:dyDescent="0.25">
      <c r="D76" s="191"/>
    </row>
    <row r="77" spans="4:4" x14ac:dyDescent="0.25">
      <c r="D77" s="191"/>
    </row>
    <row r="78" spans="4:4" x14ac:dyDescent="0.25">
      <c r="D78" s="191"/>
    </row>
    <row r="79" spans="4:4" x14ac:dyDescent="0.25">
      <c r="D79" s="191"/>
    </row>
    <row r="80" spans="4:4" x14ac:dyDescent="0.25">
      <c r="D80" s="191"/>
    </row>
    <row r="81" spans="4:4" x14ac:dyDescent="0.25">
      <c r="D81" s="191"/>
    </row>
    <row r="82" spans="4:4" x14ac:dyDescent="0.25">
      <c r="D82" s="191"/>
    </row>
    <row r="83" spans="4:4" x14ac:dyDescent="0.25">
      <c r="D83" s="191"/>
    </row>
    <row r="84" spans="4:4" x14ac:dyDescent="0.25">
      <c r="D84" s="191"/>
    </row>
    <row r="85" spans="4:4" x14ac:dyDescent="0.25">
      <c r="D85" s="191"/>
    </row>
    <row r="86" spans="4:4" x14ac:dyDescent="0.25">
      <c r="D86" s="191"/>
    </row>
    <row r="87" spans="4:4" x14ac:dyDescent="0.25">
      <c r="D87" s="191"/>
    </row>
    <row r="88" spans="4:4" x14ac:dyDescent="0.25">
      <c r="D88" s="191"/>
    </row>
    <row r="89" spans="4:4" x14ac:dyDescent="0.25">
      <c r="D89" s="191"/>
    </row>
    <row r="90" spans="4:4" x14ac:dyDescent="0.25">
      <c r="D90" s="191"/>
    </row>
    <row r="91" spans="4:4" x14ac:dyDescent="0.25">
      <c r="D91" s="191"/>
    </row>
    <row r="92" spans="4:4" x14ac:dyDescent="0.25">
      <c r="D92" s="191"/>
    </row>
    <row r="93" spans="4:4" x14ac:dyDescent="0.25">
      <c r="D93" s="191"/>
    </row>
    <row r="94" spans="4:4" x14ac:dyDescent="0.25">
      <c r="D94" s="191"/>
    </row>
    <row r="95" spans="4:4" x14ac:dyDescent="0.25">
      <c r="D95" s="191"/>
    </row>
    <row r="96" spans="4:4" x14ac:dyDescent="0.25">
      <c r="D96" s="191"/>
    </row>
    <row r="97" spans="4:4" x14ac:dyDescent="0.25">
      <c r="D97" s="191"/>
    </row>
    <row r="98" spans="4:4" x14ac:dyDescent="0.25">
      <c r="D98" s="191"/>
    </row>
    <row r="99" spans="4:4" x14ac:dyDescent="0.25">
      <c r="D99" s="191"/>
    </row>
    <row r="100" spans="4:4" x14ac:dyDescent="0.25">
      <c r="D100" s="191"/>
    </row>
    <row r="101" spans="4:4" x14ac:dyDescent="0.25">
      <c r="D101" s="191"/>
    </row>
    <row r="102" spans="4:4" x14ac:dyDescent="0.25">
      <c r="D102" s="191"/>
    </row>
    <row r="103" spans="4:4" x14ac:dyDescent="0.25">
      <c r="D103" s="191"/>
    </row>
    <row r="104" spans="4:4" x14ac:dyDescent="0.25">
      <c r="D104" s="191"/>
    </row>
    <row r="105" spans="4:4" x14ac:dyDescent="0.25">
      <c r="D105" s="191"/>
    </row>
    <row r="106" spans="4:4" x14ac:dyDescent="0.25">
      <c r="D106" s="191"/>
    </row>
    <row r="107" spans="4:4" x14ac:dyDescent="0.25">
      <c r="D107" s="191"/>
    </row>
    <row r="108" spans="4:4" x14ac:dyDescent="0.25">
      <c r="D108" s="191"/>
    </row>
    <row r="109" spans="4:4" x14ac:dyDescent="0.25">
      <c r="D109" s="191"/>
    </row>
    <row r="110" spans="4:4" x14ac:dyDescent="0.25">
      <c r="D110" s="191"/>
    </row>
    <row r="111" spans="4:4" x14ac:dyDescent="0.25">
      <c r="D111" s="191"/>
    </row>
    <row r="112" spans="4:4" x14ac:dyDescent="0.25">
      <c r="D112" s="191"/>
    </row>
    <row r="113" spans="4:4" x14ac:dyDescent="0.25">
      <c r="D113" s="191"/>
    </row>
    <row r="114" spans="4:4" x14ac:dyDescent="0.25">
      <c r="D114" s="191"/>
    </row>
    <row r="115" spans="4:4" x14ac:dyDescent="0.25">
      <c r="D115" s="191"/>
    </row>
    <row r="116" spans="4:4" x14ac:dyDescent="0.25">
      <c r="D116" s="191"/>
    </row>
    <row r="117" spans="4:4" x14ac:dyDescent="0.25">
      <c r="D117" s="191"/>
    </row>
    <row r="118" spans="4:4" x14ac:dyDescent="0.25">
      <c r="D118" s="191"/>
    </row>
    <row r="119" spans="4:4" x14ac:dyDescent="0.25">
      <c r="D119" s="191"/>
    </row>
    <row r="120" spans="4:4" x14ac:dyDescent="0.25">
      <c r="D120" s="191"/>
    </row>
    <row r="121" spans="4:4" x14ac:dyDescent="0.25">
      <c r="D121" s="191"/>
    </row>
    <row r="122" spans="4:4" x14ac:dyDescent="0.25">
      <c r="D122" s="191"/>
    </row>
    <row r="123" spans="4:4" x14ac:dyDescent="0.25">
      <c r="D123" s="191"/>
    </row>
    <row r="124" spans="4:4" x14ac:dyDescent="0.25">
      <c r="D124" s="191"/>
    </row>
    <row r="125" spans="4:4" x14ac:dyDescent="0.25">
      <c r="D125" s="191"/>
    </row>
    <row r="126" spans="4:4" x14ac:dyDescent="0.25">
      <c r="D126" s="191"/>
    </row>
    <row r="127" spans="4:4" x14ac:dyDescent="0.25">
      <c r="D127" s="191"/>
    </row>
    <row r="128" spans="4:4" x14ac:dyDescent="0.25">
      <c r="D128" s="191"/>
    </row>
    <row r="129" spans="4:4" x14ac:dyDescent="0.25">
      <c r="D129" s="191"/>
    </row>
    <row r="130" spans="4:4" x14ac:dyDescent="0.25">
      <c r="D130" s="191"/>
    </row>
    <row r="131" spans="4:4" x14ac:dyDescent="0.25">
      <c r="D131" s="191"/>
    </row>
    <row r="132" spans="4:4" x14ac:dyDescent="0.25">
      <c r="D132" s="191"/>
    </row>
    <row r="133" spans="4:4" x14ac:dyDescent="0.25">
      <c r="D133" s="191"/>
    </row>
    <row r="134" spans="4:4" x14ac:dyDescent="0.25">
      <c r="D134" s="191"/>
    </row>
    <row r="135" spans="4:4" x14ac:dyDescent="0.25">
      <c r="D135" s="191"/>
    </row>
    <row r="136" spans="4:4" x14ac:dyDescent="0.25">
      <c r="D136" s="191"/>
    </row>
    <row r="137" spans="4:4" x14ac:dyDescent="0.25">
      <c r="D137" s="191"/>
    </row>
    <row r="138" spans="4:4" x14ac:dyDescent="0.25">
      <c r="D138" s="191"/>
    </row>
    <row r="139" spans="4:4" x14ac:dyDescent="0.25">
      <c r="D139" s="191"/>
    </row>
    <row r="140" spans="4:4" x14ac:dyDescent="0.25">
      <c r="D140" s="191"/>
    </row>
    <row r="141" spans="4:4" x14ac:dyDescent="0.25">
      <c r="D141" s="191"/>
    </row>
    <row r="142" spans="4:4" x14ac:dyDescent="0.25">
      <c r="D142" s="191"/>
    </row>
    <row r="143" spans="4:4" x14ac:dyDescent="0.25">
      <c r="D143" s="191"/>
    </row>
    <row r="144" spans="4:4" x14ac:dyDescent="0.25">
      <c r="D144" s="191"/>
    </row>
    <row r="145" spans="4:4" x14ac:dyDescent="0.25">
      <c r="D145" s="191"/>
    </row>
    <row r="146" spans="4:4" x14ac:dyDescent="0.25">
      <c r="D146" s="191"/>
    </row>
    <row r="147" spans="4:4" x14ac:dyDescent="0.25">
      <c r="D147" s="191"/>
    </row>
    <row r="148" spans="4:4" x14ac:dyDescent="0.25">
      <c r="D148" s="191"/>
    </row>
    <row r="149" spans="4:4" x14ac:dyDescent="0.25">
      <c r="D149" s="191"/>
    </row>
    <row r="150" spans="4:4" x14ac:dyDescent="0.25">
      <c r="D150" s="191"/>
    </row>
    <row r="151" spans="4:4" x14ac:dyDescent="0.25">
      <c r="D151" s="191"/>
    </row>
    <row r="152" spans="4:4" x14ac:dyDescent="0.25">
      <c r="D152" s="191"/>
    </row>
    <row r="153" spans="4:4" x14ac:dyDescent="0.25">
      <c r="D153" s="191"/>
    </row>
    <row r="154" spans="4:4" x14ac:dyDescent="0.25">
      <c r="D154" s="191"/>
    </row>
    <row r="155" spans="4:4" x14ac:dyDescent="0.25">
      <c r="D155" s="191"/>
    </row>
    <row r="156" spans="4:4" x14ac:dyDescent="0.25">
      <c r="D156" s="191"/>
    </row>
    <row r="157" spans="4:4" x14ac:dyDescent="0.25">
      <c r="D157" s="191"/>
    </row>
    <row r="158" spans="4:4" x14ac:dyDescent="0.25">
      <c r="D158" s="191"/>
    </row>
    <row r="159" spans="4:4" x14ac:dyDescent="0.25">
      <c r="D159" s="191"/>
    </row>
    <row r="160" spans="4:4" x14ac:dyDescent="0.25">
      <c r="D160" s="191"/>
    </row>
    <row r="161" spans="4:4" x14ac:dyDescent="0.25">
      <c r="D161" s="191"/>
    </row>
    <row r="162" spans="4:4" x14ac:dyDescent="0.25">
      <c r="D162" s="191"/>
    </row>
    <row r="163" spans="4:4" x14ac:dyDescent="0.25">
      <c r="D163" s="191"/>
    </row>
    <row r="164" spans="4:4" x14ac:dyDescent="0.25">
      <c r="D164" s="191"/>
    </row>
    <row r="165" spans="4:4" x14ac:dyDescent="0.25">
      <c r="D165" s="191"/>
    </row>
    <row r="166" spans="4:4" x14ac:dyDescent="0.25">
      <c r="D166" s="191"/>
    </row>
    <row r="167" spans="4:4" x14ac:dyDescent="0.25">
      <c r="D167" s="191"/>
    </row>
    <row r="168" spans="4:4" x14ac:dyDescent="0.25">
      <c r="D168" s="191"/>
    </row>
    <row r="169" spans="4:4" x14ac:dyDescent="0.25">
      <c r="D169" s="191"/>
    </row>
    <row r="170" spans="4:4" x14ac:dyDescent="0.25">
      <c r="D170" s="191"/>
    </row>
    <row r="171" spans="4:4" x14ac:dyDescent="0.25">
      <c r="D171" s="191"/>
    </row>
    <row r="172" spans="4:4" x14ac:dyDescent="0.25">
      <c r="D172" s="191"/>
    </row>
    <row r="173" spans="4:4" x14ac:dyDescent="0.25">
      <c r="D173" s="191"/>
    </row>
    <row r="174" spans="4:4" x14ac:dyDescent="0.25">
      <c r="D174" s="191"/>
    </row>
    <row r="175" spans="4:4" x14ac:dyDescent="0.25">
      <c r="D175" s="191"/>
    </row>
    <row r="176" spans="4:4" x14ac:dyDescent="0.25">
      <c r="D176" s="191"/>
    </row>
    <row r="177" spans="4:4" x14ac:dyDescent="0.25">
      <c r="D177" s="191"/>
    </row>
    <row r="178" spans="4:4" x14ac:dyDescent="0.25">
      <c r="D178" s="191"/>
    </row>
    <row r="179" spans="4:4" x14ac:dyDescent="0.25">
      <c r="D179" s="191"/>
    </row>
    <row r="180" spans="4:4" x14ac:dyDescent="0.25">
      <c r="D180" s="191"/>
    </row>
    <row r="181" spans="4:4" x14ac:dyDescent="0.25">
      <c r="D181" s="191"/>
    </row>
    <row r="182" spans="4:4" x14ac:dyDescent="0.25">
      <c r="D182" s="191"/>
    </row>
    <row r="183" spans="4:4" x14ac:dyDescent="0.25">
      <c r="D183" s="191"/>
    </row>
    <row r="184" spans="4:4" x14ac:dyDescent="0.25">
      <c r="D184" s="191"/>
    </row>
    <row r="185" spans="4:4" x14ac:dyDescent="0.25">
      <c r="D185" s="191"/>
    </row>
    <row r="186" spans="4:4" x14ac:dyDescent="0.25">
      <c r="D186" s="191"/>
    </row>
    <row r="187" spans="4:4" x14ac:dyDescent="0.25">
      <c r="D187" s="191"/>
    </row>
    <row r="188" spans="4:4" x14ac:dyDescent="0.25">
      <c r="D188" s="191"/>
    </row>
    <row r="189" spans="4:4" x14ac:dyDescent="0.25">
      <c r="D189" s="191"/>
    </row>
    <row r="190" spans="4:4" x14ac:dyDescent="0.25">
      <c r="D190" s="191"/>
    </row>
    <row r="191" spans="4:4" x14ac:dyDescent="0.25">
      <c r="D191" s="191"/>
    </row>
    <row r="192" spans="4:4" x14ac:dyDescent="0.25">
      <c r="D192" s="191"/>
    </row>
    <row r="193" spans="4:4" x14ac:dyDescent="0.25">
      <c r="D193" s="191"/>
    </row>
    <row r="194" spans="4:4" x14ac:dyDescent="0.25">
      <c r="D194" s="191"/>
    </row>
    <row r="195" spans="4:4" x14ac:dyDescent="0.25">
      <c r="D195" s="191"/>
    </row>
    <row r="196" spans="4:4" x14ac:dyDescent="0.25">
      <c r="D196" s="191"/>
    </row>
    <row r="197" spans="4:4" x14ac:dyDescent="0.25">
      <c r="D197" s="191"/>
    </row>
    <row r="198" spans="4:4" x14ac:dyDescent="0.25">
      <c r="D198" s="191"/>
    </row>
    <row r="199" spans="4:4" x14ac:dyDescent="0.25">
      <c r="D199" s="191"/>
    </row>
    <row r="200" spans="4:4" x14ac:dyDescent="0.25">
      <c r="D200" s="191"/>
    </row>
    <row r="201" spans="4:4" x14ac:dyDescent="0.25">
      <c r="D201" s="191"/>
    </row>
    <row r="202" spans="4:4" x14ac:dyDescent="0.25">
      <c r="D202" s="191"/>
    </row>
    <row r="203" spans="4:4" x14ac:dyDescent="0.25">
      <c r="D203" s="191"/>
    </row>
    <row r="204" spans="4:4" x14ac:dyDescent="0.25">
      <c r="D204" s="191"/>
    </row>
    <row r="205" spans="4:4" x14ac:dyDescent="0.25">
      <c r="D205" s="191"/>
    </row>
    <row r="206" spans="4:4" x14ac:dyDescent="0.25">
      <c r="D206" s="191"/>
    </row>
    <row r="207" spans="4:4" x14ac:dyDescent="0.25">
      <c r="D207" s="191"/>
    </row>
    <row r="208" spans="4:4" x14ac:dyDescent="0.25">
      <c r="D208" s="191"/>
    </row>
    <row r="209" spans="4:4" x14ac:dyDescent="0.25">
      <c r="D209" s="191"/>
    </row>
    <row r="210" spans="4:4" x14ac:dyDescent="0.25">
      <c r="D210" s="191"/>
    </row>
    <row r="211" spans="4:4" x14ac:dyDescent="0.25">
      <c r="D211" s="191"/>
    </row>
    <row r="212" spans="4:4" x14ac:dyDescent="0.25">
      <c r="D212" s="191"/>
    </row>
    <row r="213" spans="4:4" x14ac:dyDescent="0.25">
      <c r="D213" s="191"/>
    </row>
    <row r="214" spans="4:4" x14ac:dyDescent="0.25">
      <c r="D214" s="191"/>
    </row>
    <row r="215" spans="4:4" x14ac:dyDescent="0.25">
      <c r="D215" s="191"/>
    </row>
    <row r="216" spans="4:4" x14ac:dyDescent="0.25">
      <c r="D216" s="191"/>
    </row>
    <row r="217" spans="4:4" x14ac:dyDescent="0.25">
      <c r="D217" s="191"/>
    </row>
    <row r="218" spans="4:4" x14ac:dyDescent="0.25">
      <c r="D218" s="191"/>
    </row>
    <row r="219" spans="4:4" x14ac:dyDescent="0.25">
      <c r="D219" s="191"/>
    </row>
    <row r="220" spans="4:4" x14ac:dyDescent="0.25">
      <c r="D220" s="191"/>
    </row>
    <row r="221" spans="4:4" x14ac:dyDescent="0.25">
      <c r="D221" s="191"/>
    </row>
    <row r="222" spans="4:4" x14ac:dyDescent="0.25">
      <c r="D222" s="191"/>
    </row>
    <row r="223" spans="4:4" x14ac:dyDescent="0.25">
      <c r="D223" s="191"/>
    </row>
    <row r="224" spans="4:4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  <row r="234" spans="4:4" x14ac:dyDescent="0.25">
      <c r="D234" s="191"/>
    </row>
    <row r="235" spans="4:4" x14ac:dyDescent="0.25">
      <c r="D235" s="191"/>
    </row>
    <row r="236" spans="4:4" x14ac:dyDescent="0.25">
      <c r="D236" s="191"/>
    </row>
    <row r="237" spans="4:4" x14ac:dyDescent="0.25">
      <c r="D237" s="191"/>
    </row>
    <row r="238" spans="4:4" x14ac:dyDescent="0.25">
      <c r="D238" s="191"/>
    </row>
    <row r="239" spans="4:4" x14ac:dyDescent="0.25">
      <c r="D239" s="191"/>
    </row>
    <row r="240" spans="4:4" x14ac:dyDescent="0.25">
      <c r="D240" s="191"/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mergeCells count="6">
    <mergeCell ref="A1:G1"/>
    <mergeCell ref="C2:G2"/>
    <mergeCell ref="C3:G3"/>
    <mergeCell ref="C4:G4"/>
    <mergeCell ref="A35:C35"/>
    <mergeCell ref="A36:G4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1 1 Pol</vt:lpstr>
      <vt:lpstr>1 2 Pol</vt:lpstr>
      <vt:lpstr>1 3 Pol</vt:lpstr>
      <vt:lpstr>1 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'1 2 Pol'!Názvy_tisku</vt:lpstr>
      <vt:lpstr>'1 3 Pol'!Názvy_tisku</vt:lpstr>
      <vt:lpstr>'1 4 Pol'!Názvy_tisku</vt:lpstr>
      <vt:lpstr>oadresa</vt:lpstr>
      <vt:lpstr>Stavba!Objednatel</vt:lpstr>
      <vt:lpstr>Stavba!Objekt</vt:lpstr>
      <vt:lpstr>'1 1 Pol'!Oblast_tisku</vt:lpstr>
      <vt:lpstr>'1 2 Pol'!Oblast_tisku</vt:lpstr>
      <vt:lpstr>'1 3 Pol'!Oblast_tisku</vt:lpstr>
      <vt:lpstr>'1 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Pavel Klus</cp:lastModifiedBy>
  <cp:lastPrinted>2014-02-28T09:52:57Z</cp:lastPrinted>
  <dcterms:created xsi:type="dcterms:W3CDTF">2009-04-08T07:15:50Z</dcterms:created>
  <dcterms:modified xsi:type="dcterms:W3CDTF">2018-06-27T20:19:23Z</dcterms:modified>
</cp:coreProperties>
</file>