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60" windowWidth="15495" windowHeight="1264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list'!$F$4</definedName>
    <definedName name="MJ">'Krycí list'!$G$4</definedName>
    <definedName name="Mont">Rekapitulace!$H$14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Položky!$A$1:$G$82</definedName>
    <definedName name="_xlnm.Print_Area" localSheetId="1">Rekapitulace!$A$1:$I$20</definedName>
    <definedName name="PocetMJ">'Krycí list'!$G$7</definedName>
    <definedName name="Poznamka">'Krycí list'!$B$37</definedName>
    <definedName name="Projektant">'Krycí list'!$C$7</definedName>
    <definedName name="PSV">Rekapitulace!$F$14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Rekapitulace!$H$20</definedName>
    <definedName name="VRNKc">Rekapitulace!$E$19</definedName>
    <definedName name="VRNnazev">Rekapitulace!$A$19</definedName>
    <definedName name="VRNproc">Rekapitulace!$F$19</definedName>
    <definedName name="VRNzakl">Rekapitulace!$G$19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</workbook>
</file>

<file path=xl/calcChain.xml><?xml version="1.0" encoding="utf-8"?>
<calcChain xmlns="http://schemas.openxmlformats.org/spreadsheetml/2006/main">
  <c r="F31" i="1"/>
  <c r="F33"/>
  <c r="G57" i="3"/>
  <c r="BB57" s="1"/>
  <c r="G58"/>
  <c r="BB58" s="1"/>
  <c r="BA65"/>
  <c r="BA62"/>
  <c r="BA61"/>
  <c r="G61"/>
  <c r="BB61" s="1"/>
  <c r="G62"/>
  <c r="BB62" s="1"/>
  <c r="G65"/>
  <c r="BB65" s="1"/>
  <c r="G31"/>
  <c r="BB31" s="1"/>
  <c r="BA72"/>
  <c r="BB26"/>
  <c r="G9"/>
  <c r="BB9" s="1"/>
  <c r="G10"/>
  <c r="BB10" s="1"/>
  <c r="G11"/>
  <c r="BB11" s="1"/>
  <c r="G12"/>
  <c r="BB12" s="1"/>
  <c r="G13"/>
  <c r="BB13" s="1"/>
  <c r="G14"/>
  <c r="BB14" s="1"/>
  <c r="G15"/>
  <c r="BB15" s="1"/>
  <c r="G36"/>
  <c r="BB36" s="1"/>
  <c r="G28"/>
  <c r="BB28" s="1"/>
  <c r="G29"/>
  <c r="BB29" s="1"/>
  <c r="G30"/>
  <c r="BB30" s="1"/>
  <c r="G32"/>
  <c r="BB32" s="1"/>
  <c r="G33"/>
  <c r="BB33" s="1"/>
  <c r="G34"/>
  <c r="BB34" s="1"/>
  <c r="G35"/>
  <c r="BB35" s="1"/>
  <c r="G72"/>
  <c r="BB72" s="1"/>
  <c r="BA70"/>
  <c r="G70"/>
  <c r="BB70" s="1"/>
  <c r="BA69"/>
  <c r="G69"/>
  <c r="BB69" s="1"/>
  <c r="BE64"/>
  <c r="BD64"/>
  <c r="BC64"/>
  <c r="BA64"/>
  <c r="G64"/>
  <c r="BB64" s="1"/>
  <c r="BE63"/>
  <c r="BD63"/>
  <c r="BC63"/>
  <c r="BA63"/>
  <c r="G63"/>
  <c r="BB63" s="1"/>
  <c r="G43"/>
  <c r="BB43" s="1"/>
  <c r="G44"/>
  <c r="BB44" s="1"/>
  <c r="G45"/>
  <c r="BB45" s="1"/>
  <c r="G46"/>
  <c r="BB46" s="1"/>
  <c r="G47"/>
  <c r="BB47" s="1"/>
  <c r="G42"/>
  <c r="BB22"/>
  <c r="BA59"/>
  <c r="BA60"/>
  <c r="BA49"/>
  <c r="BA50"/>
  <c r="BA48"/>
  <c r="BA51"/>
  <c r="BA52"/>
  <c r="BA55"/>
  <c r="BA56"/>
  <c r="BA66"/>
  <c r="BA67"/>
  <c r="BA68"/>
  <c r="BA71"/>
  <c r="BA73"/>
  <c r="BA74"/>
  <c r="B10" i="2"/>
  <c r="E10"/>
  <c r="G10"/>
  <c r="H10"/>
  <c r="I10"/>
  <c r="G59" i="3"/>
  <c r="BB59" s="1"/>
  <c r="G60"/>
  <c r="BB60" s="1"/>
  <c r="G38"/>
  <c r="BB38" s="1"/>
  <c r="C40"/>
  <c r="BE39"/>
  <c r="BD39"/>
  <c r="BC39"/>
  <c r="BA39"/>
  <c r="G39"/>
  <c r="BB39" s="1"/>
  <c r="G37"/>
  <c r="BB37" s="1"/>
  <c r="BE35"/>
  <c r="BD35"/>
  <c r="BC35"/>
  <c r="BA35"/>
  <c r="BE27"/>
  <c r="BD27"/>
  <c r="BC27"/>
  <c r="BA27"/>
  <c r="G27"/>
  <c r="BB27" s="1"/>
  <c r="G19" i="2"/>
  <c r="I19" s="1"/>
  <c r="G71" i="3"/>
  <c r="BB71" s="1"/>
  <c r="G73"/>
  <c r="BB73" s="1"/>
  <c r="BE81"/>
  <c r="BD81"/>
  <c r="BC81"/>
  <c r="BB81"/>
  <c r="G81"/>
  <c r="BA81" s="1"/>
  <c r="BE80"/>
  <c r="BD80"/>
  <c r="BC80"/>
  <c r="BB80"/>
  <c r="G80"/>
  <c r="BA80" s="1"/>
  <c r="BE79"/>
  <c r="BD79"/>
  <c r="BC79"/>
  <c r="BB79"/>
  <c r="G79"/>
  <c r="BA79" s="1"/>
  <c r="BE78"/>
  <c r="BD78"/>
  <c r="BC78"/>
  <c r="BB78"/>
  <c r="G78"/>
  <c r="BA78" s="1"/>
  <c r="BE77"/>
  <c r="BD77"/>
  <c r="BC77"/>
  <c r="BB77"/>
  <c r="BB82" s="1"/>
  <c r="F13" i="2" s="1"/>
  <c r="G77" i="3"/>
  <c r="B13" i="2"/>
  <c r="A13"/>
  <c r="C82" i="3"/>
  <c r="BE74"/>
  <c r="BD74"/>
  <c r="BC74"/>
  <c r="G74"/>
  <c r="BB74" s="1"/>
  <c r="BE73"/>
  <c r="BD73"/>
  <c r="BC73"/>
  <c r="BE71"/>
  <c r="BD71"/>
  <c r="BC71"/>
  <c r="BE68"/>
  <c r="BD68"/>
  <c r="BC68"/>
  <c r="G68"/>
  <c r="BB68" s="1"/>
  <c r="BE67"/>
  <c r="BD67"/>
  <c r="BC67"/>
  <c r="G67"/>
  <c r="BB67" s="1"/>
  <c r="BE66"/>
  <c r="BD66"/>
  <c r="BC66"/>
  <c r="G66"/>
  <c r="BB66" s="1"/>
  <c r="BE56"/>
  <c r="BD56"/>
  <c r="BC56"/>
  <c r="G56"/>
  <c r="BB56" s="1"/>
  <c r="BE55"/>
  <c r="BD55"/>
  <c r="BC55"/>
  <c r="G55"/>
  <c r="BB55" s="1"/>
  <c r="B12" i="2"/>
  <c r="A12"/>
  <c r="C75" i="3"/>
  <c r="BE52"/>
  <c r="BD52"/>
  <c r="BC52"/>
  <c r="G52"/>
  <c r="BB52" s="1"/>
  <c r="BE51"/>
  <c r="BD51"/>
  <c r="BC51"/>
  <c r="G51"/>
  <c r="BB51" s="1"/>
  <c r="BE50"/>
  <c r="BD50"/>
  <c r="BC50"/>
  <c r="G50"/>
  <c r="BB50" s="1"/>
  <c r="BE49"/>
  <c r="BD49"/>
  <c r="BC49"/>
  <c r="G49"/>
  <c r="BB49" s="1"/>
  <c r="BE48"/>
  <c r="BD48"/>
  <c r="BC48"/>
  <c r="G48"/>
  <c r="BB48" s="1"/>
  <c r="BE47"/>
  <c r="BD47"/>
  <c r="BC47"/>
  <c r="BA47"/>
  <c r="BE42"/>
  <c r="BE53" s="1"/>
  <c r="I11" i="2" s="1"/>
  <c r="BD42" i="3"/>
  <c r="BC42"/>
  <c r="BA42"/>
  <c r="B11" i="2"/>
  <c r="C53" i="3"/>
  <c r="BE24"/>
  <c r="BD24"/>
  <c r="BC24"/>
  <c r="BA24"/>
  <c r="G24"/>
  <c r="BB24" s="1"/>
  <c r="BE23"/>
  <c r="BD23"/>
  <c r="BC23"/>
  <c r="BA23"/>
  <c r="G23"/>
  <c r="BB23" s="1"/>
  <c r="B9" i="2"/>
  <c r="A9"/>
  <c r="C25" i="3"/>
  <c r="BE20"/>
  <c r="BD20"/>
  <c r="BC20"/>
  <c r="BA20"/>
  <c r="G20"/>
  <c r="BB20" s="1"/>
  <c r="BE19"/>
  <c r="BD19"/>
  <c r="BC19"/>
  <c r="BA19"/>
  <c r="G19"/>
  <c r="BB19" s="1"/>
  <c r="B8" i="2"/>
  <c r="A8"/>
  <c r="C21" i="3"/>
  <c r="BE16"/>
  <c r="BD16"/>
  <c r="BC16"/>
  <c r="BA16"/>
  <c r="G16"/>
  <c r="BB16" s="1"/>
  <c r="BE8"/>
  <c r="BD8"/>
  <c r="BC8"/>
  <c r="BA8"/>
  <c r="G8"/>
  <c r="BB8" s="1"/>
  <c r="B7" i="2"/>
  <c r="A7"/>
  <c r="C17" i="3"/>
  <c r="C4"/>
  <c r="F3"/>
  <c r="C3"/>
  <c r="H20" i="2"/>
  <c r="C2"/>
  <c r="C1"/>
  <c r="F34" i="1"/>
  <c r="G22"/>
  <c r="G21" s="1"/>
  <c r="G8"/>
  <c r="BD82" i="3"/>
  <c r="H13" i="2" s="1"/>
  <c r="BB42" i="3"/>
  <c r="G53" l="1"/>
  <c r="BD53"/>
  <c r="H11" i="2" s="1"/>
  <c r="BC25" i="3"/>
  <c r="G9" i="2" s="1"/>
  <c r="BE25" i="3"/>
  <c r="I9" i="2" s="1"/>
  <c r="BE75" i="3"/>
  <c r="I12" i="2" s="1"/>
  <c r="BC82" i="3"/>
  <c r="G13" i="2" s="1"/>
  <c r="BE82" i="3"/>
  <c r="I13" i="2" s="1"/>
  <c r="BD75" i="3"/>
  <c r="H12" i="2" s="1"/>
  <c r="BA17" i="3"/>
  <c r="E7" i="2" s="1"/>
  <c r="BB75" i="3"/>
  <c r="G75"/>
  <c r="BD17"/>
  <c r="H7" i="2" s="1"/>
  <c r="BB53" i="3"/>
  <c r="F11" i="2" s="1"/>
  <c r="BB21" i="3"/>
  <c r="G17"/>
  <c r="G21"/>
  <c r="F12" i="2"/>
  <c r="BB25" i="3"/>
  <c r="BA40"/>
  <c r="BD40"/>
  <c r="G40"/>
  <c r="G25"/>
  <c r="G82"/>
  <c r="BC17"/>
  <c r="G7" i="2" s="1"/>
  <c r="BE17" i="3"/>
  <c r="I7" i="2" s="1"/>
  <c r="BC21" i="3"/>
  <c r="G8" i="2" s="1"/>
  <c r="BE21" i="3"/>
  <c r="I8" i="2" s="1"/>
  <c r="BA77" i="3"/>
  <c r="BA82" s="1"/>
  <c r="E13" i="2" s="1"/>
  <c r="BA21" i="3"/>
  <c r="E8" i="2" s="1"/>
  <c r="BD21" i="3"/>
  <c r="H8" i="2" s="1"/>
  <c r="BC53" i="3"/>
  <c r="G11" i="2" s="1"/>
  <c r="BB17" i="3"/>
  <c r="F7" i="2" s="1"/>
  <c r="BC75" i="3"/>
  <c r="G12" i="2" s="1"/>
  <c r="F8"/>
  <c r="BA53" i="3"/>
  <c r="E11" i="2" s="1"/>
  <c r="BA75" i="3"/>
  <c r="E12" i="2" s="1"/>
  <c r="BA25" i="3"/>
  <c r="E9" i="2" s="1"/>
  <c r="BD25" i="3"/>
  <c r="H9" i="2" s="1"/>
  <c r="BC40" i="3"/>
  <c r="BE40"/>
  <c r="BB40"/>
  <c r="F10" i="2" s="1"/>
  <c r="F9"/>
  <c r="F14" l="1"/>
  <c r="E14"/>
  <c r="G14"/>
  <c r="C14" i="1" s="1"/>
  <c r="I14" i="2"/>
  <c r="C20" i="1" s="1"/>
  <c r="H14" i="2"/>
  <c r="C15" i="1" s="1"/>
  <c r="C16"/>
  <c r="C17"/>
  <c r="C18" l="1"/>
  <c r="C21" s="1"/>
  <c r="C22" s="1"/>
</calcChain>
</file>

<file path=xl/sharedStrings.xml><?xml version="1.0" encoding="utf-8"?>
<sst xmlns="http://schemas.openxmlformats.org/spreadsheetml/2006/main" count="309" uniqueCount="206">
  <si>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</si>
  <si>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</si>
  <si>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</si>
  <si>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</si>
  <si>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</si>
  <si>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</si>
  <si>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</si>
  <si>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</si>
  <si>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</si>
  <si>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</si>
  <si>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</si>
  <si>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</si>
  <si>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</si>
  <si>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</si>
  <si>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</si>
  <si>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</si>
  <si>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</si>
  <si>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</si>
  <si>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</si>
  <si>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</si>
  <si>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</si>
  <si>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</si>
  <si>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</si>
  <si>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</si>
  <si>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</si>
  <si>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</si>
  <si>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</si>
  <si>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</si>
  <si>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</si>
  <si>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</si>
  <si>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</si>
  <si>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</si>
  <si>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</si>
  <si>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</si>
  <si>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</si>
  <si>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</si>
  <si>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</si>
  <si>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</si>
  <si>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</si>
  <si>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</si>
  <si>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</si>
  <si>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</si>
  <si>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</si>
  <si>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</si>
  <si>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</si>
  <si>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</si>
  <si>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</si>
  <si>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</si>
  <si>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</si>
  <si>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</si>
  <si>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</si>
  <si>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</si>
  <si>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</si>
  <si>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</si>
  <si>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</si>
  <si>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</si>
  <si>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</si>
  <si>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</si>
  <si>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</si>
  <si>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</si>
  <si>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</si>
  <si>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</si>
  <si>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</si>
  <si>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</si>
  <si>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</si>
  <si>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</si>
  <si>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</si>
  <si>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Zařízení pro vytápění</t>
  </si>
  <si>
    <t>713</t>
  </si>
  <si>
    <t>Izolace tepelné</t>
  </si>
  <si>
    <t>m</t>
  </si>
  <si>
    <t xml:space="preserve">Přesun hmot pro izolace tepelné, výšky do 12 m </t>
  </si>
  <si>
    <t>731</t>
  </si>
  <si>
    <t>soubor</t>
  </si>
  <si>
    <t>kus</t>
  </si>
  <si>
    <t>kpl</t>
  </si>
  <si>
    <t>732</t>
  </si>
  <si>
    <t xml:space="preserve">Přesun hmot pro strojovny, výšky do 12 m </t>
  </si>
  <si>
    <t>733</t>
  </si>
  <si>
    <t>Rozvod potrubí</t>
  </si>
  <si>
    <t xml:space="preserve">Potrubí měděné Supersan 22 x 1 mm, polotvrdé </t>
  </si>
  <si>
    <t xml:space="preserve">Upevňovací technika </t>
  </si>
  <si>
    <t>protipožární ucpávky, např. HILTI CP 620S bude upřesněno na stavbě dle PBŘ</t>
  </si>
  <si>
    <t xml:space="preserve">Tlaková zkouška potrubí </t>
  </si>
  <si>
    <t xml:space="preserve">Přesun hmot pro rozvody potrubí, výšky do 24 m </t>
  </si>
  <si>
    <t>734</t>
  </si>
  <si>
    <t>Armatury</t>
  </si>
  <si>
    <t xml:space="preserve">Montáž armatur závitových,s 1závitem, G 3/8 </t>
  </si>
  <si>
    <t xml:space="preserve">Ventil odvzdušňovací automatický  3/8'' </t>
  </si>
  <si>
    <t xml:space="preserve">Montáž armatur závitových,se 2závity, G 3/4 </t>
  </si>
  <si>
    <t xml:space="preserve">Kulový kohout F-F 3/4'' pro rozvod vody </t>
  </si>
  <si>
    <t xml:space="preserve">Tlakoměr 0-6 bar, D 100 </t>
  </si>
  <si>
    <t xml:space="preserve">Přesun hmot pro armatury, výšky do 24 m </t>
  </si>
  <si>
    <t>735</t>
  </si>
  <si>
    <t>999</t>
  </si>
  <si>
    <t>Ostatní</t>
  </si>
  <si>
    <t>999-1</t>
  </si>
  <si>
    <t>hod</t>
  </si>
  <si>
    <t>999-2</t>
  </si>
  <si>
    <t xml:space="preserve">Topná zkouška systémů </t>
  </si>
  <si>
    <t>999-3</t>
  </si>
  <si>
    <t xml:space="preserve">Stavební přípomoce </t>
  </si>
  <si>
    <t>999-4</t>
  </si>
  <si>
    <t xml:space="preserve">Doprava </t>
  </si>
  <si>
    <t>999-5</t>
  </si>
  <si>
    <t xml:space="preserve">VRN </t>
  </si>
  <si>
    <t>Strojovny I.</t>
  </si>
  <si>
    <t>Strojovny II.</t>
  </si>
  <si>
    <t xml:space="preserve">Napuštění, odvzdušnění systémů </t>
  </si>
  <si>
    <t>Ing. Marek Milata</t>
  </si>
  <si>
    <t>Otopná tělesa</t>
  </si>
  <si>
    <t>Manžety prostupové pro trubky do DN 32</t>
  </si>
  <si>
    <t xml:space="preserve">Mtž izolace potrubí Cu / PE do DN 32 </t>
  </si>
  <si>
    <t>montáž termostatické hlavice</t>
  </si>
  <si>
    <t>=Položky!B34</t>
  </si>
  <si>
    <t>=Položky!B42</t>
  </si>
  <si>
    <t xml:space="preserve">kotevní sada </t>
  </si>
  <si>
    <t>733-101</t>
  </si>
  <si>
    <t>733-102</t>
  </si>
  <si>
    <t>733-103</t>
  </si>
  <si>
    <t>733-104</t>
  </si>
  <si>
    <t>733-105</t>
  </si>
  <si>
    <t>733-106</t>
  </si>
  <si>
    <t>733-107</t>
  </si>
  <si>
    <t>733-108</t>
  </si>
  <si>
    <t>733-109</t>
  </si>
  <si>
    <t>733-110</t>
  </si>
  <si>
    <t>733-999</t>
  </si>
  <si>
    <t xml:space="preserve">Potrubí měděné Supersan 35 x 1,5 mm, tvrdé </t>
  </si>
  <si>
    <t>734-101</t>
  </si>
  <si>
    <t>734-102</t>
  </si>
  <si>
    <t>734-103</t>
  </si>
  <si>
    <t>734-104</t>
  </si>
  <si>
    <t>734-105</t>
  </si>
  <si>
    <t>734-201</t>
  </si>
  <si>
    <t>734-901</t>
  </si>
  <si>
    <t>734-902</t>
  </si>
  <si>
    <t>734-903</t>
  </si>
  <si>
    <t>734-904</t>
  </si>
  <si>
    <t xml:space="preserve">Montáž armatur závitových,se 2závity, G 1/2 </t>
  </si>
  <si>
    <t xml:space="preserve">Kulový kohout F-F 1/2'' pro rozvod vody </t>
  </si>
  <si>
    <t>Montáž armatur závitových,se 2závity, G 5/4</t>
  </si>
  <si>
    <t xml:space="preserve">Kulový kohout F-F 5/4'' pro rozvod vody </t>
  </si>
  <si>
    <t>Jímky pro čidla L=50 až L=300</t>
  </si>
  <si>
    <t xml:space="preserve">Teploměr 0-120 C </t>
  </si>
  <si>
    <t>998</t>
  </si>
  <si>
    <t>732-101</t>
  </si>
  <si>
    <t>731-101</t>
  </si>
  <si>
    <t>713-101</t>
  </si>
  <si>
    <t>713-102</t>
  </si>
  <si>
    <t>713-103</t>
  </si>
  <si>
    <t>713-104</t>
  </si>
  <si>
    <t>735-101</t>
  </si>
  <si>
    <t>735-102</t>
  </si>
  <si>
    <t>735-104</t>
  </si>
  <si>
    <t>735-105</t>
  </si>
  <si>
    <t>735-106</t>
  </si>
  <si>
    <t>735-107</t>
  </si>
  <si>
    <t>735-108</t>
  </si>
  <si>
    <t>735-109</t>
  </si>
  <si>
    <t>735-110</t>
  </si>
  <si>
    <t>735-111</t>
  </si>
  <si>
    <t>735-112</t>
  </si>
  <si>
    <t>735-113</t>
  </si>
  <si>
    <t>735-114</t>
  </si>
  <si>
    <t>735-115</t>
  </si>
  <si>
    <t>735-116</t>
  </si>
  <si>
    <t>735-117</t>
  </si>
  <si>
    <t>735-122</t>
  </si>
  <si>
    <t>713-105</t>
  </si>
  <si>
    <t>713-106</t>
  </si>
  <si>
    <t>713-107</t>
  </si>
  <si>
    <t>713-108</t>
  </si>
  <si>
    <t>Nivnická 16 a 18, Mariánské Hory, Ostrava</t>
  </si>
  <si>
    <t>Mtž izolace potrubí Cu / PE do DN 50</t>
  </si>
  <si>
    <t>Návleková izolace PE 42/40</t>
  </si>
  <si>
    <t>Návleková izolace PE 35/40</t>
  </si>
  <si>
    <t>Návleková izolace PE 28/33</t>
  </si>
  <si>
    <t>Návleková izolace PE 22/33</t>
  </si>
  <si>
    <t>Návleková izolace PE 18/25</t>
  </si>
  <si>
    <t>RADIK 10 VK  500/500 (Bílá RAL 9016)</t>
  </si>
  <si>
    <t>RADIK 22 VK  500/1100 (Bílá RAL 9016)</t>
  </si>
  <si>
    <t>RADIK 22 VK  500/1400 (Bílá RAL 9016)</t>
  </si>
  <si>
    <t>RADIK 33 VK  300/600(Bílá RAL 9016)</t>
  </si>
  <si>
    <t>RADIK 33 VK  300/900(Bílá RAL 9016)</t>
  </si>
  <si>
    <t>RADIK 33 VK  300/1000(Bílá RAL 9016)</t>
  </si>
  <si>
    <t>RADIK 33 VK  300/1100(Bílá RAL 9016)</t>
  </si>
  <si>
    <t>RADIK 33 VK  500/600(Bílá RAL 9016)</t>
  </si>
  <si>
    <t>RADIK 22 VK  500/1000 (Bílá RAL 9016)</t>
  </si>
  <si>
    <t>KORALUX RONDO MAX -  1459/595 (Bílá RAL 9016)</t>
  </si>
  <si>
    <t>KORALUX RONDO MAX - M  1810/745 (Bílá RAL 9016)</t>
  </si>
  <si>
    <t>termostatická hlavice IVAR.T 5000, kapalinová, bílá</t>
  </si>
  <si>
    <t>IVAR.CIMM 787 1/2" - kv=1,75</t>
  </si>
  <si>
    <t>IVAR.CIMM 787 3/4" - kv=2,87</t>
  </si>
  <si>
    <t>Montáž armatur závitových,s 1závitem, G 1/2</t>
  </si>
  <si>
    <t>Kohout vypouštěcí napouštěcí DN 15</t>
  </si>
  <si>
    <t>není součástí této PD</t>
  </si>
  <si>
    <t>733-111</t>
  </si>
  <si>
    <t xml:space="preserve">Potrubí měděné Supersan 15 x 1 mm, polotvrdé </t>
  </si>
  <si>
    <t xml:space="preserve">Potrubí měděné Supersan 18 x 1 mm, polotvrdé </t>
  </si>
  <si>
    <t xml:space="preserve">Potrubí měděné Supersan 28 x 1,5 mm, polotvrdé </t>
  </si>
  <si>
    <t xml:space="preserve">Potrubí měděné Supersan 42 x 1,5 mm, tvrdé </t>
  </si>
  <si>
    <t>735-123</t>
  </si>
  <si>
    <t>735-124</t>
  </si>
  <si>
    <t>Montáž měřiče tepla</t>
  </si>
  <si>
    <t>Quindis Caloric 5 WALK-BY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</si>
</sst>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\ &quot;Kč&quot;"/>
    <numFmt numFmtId="166" formatCode="0.0"/>
  </numFmts>
  <fonts count="24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</font>
    <font>
      <sz val="8"/>
      <name val="Arial"/>
      <family val="2"/>
      <charset val="238"/>
    </font>
    <font>
      <sz val="10"/>
      <color rgb="FF0070C0"/>
      <name val="Arial CE"/>
    </font>
    <font>
      <sz val="10"/>
      <color rgb="FF0070C0"/>
      <name val="Arial CE"/>
      <charset val="238"/>
    </font>
    <font>
      <i/>
      <sz val="8"/>
      <color rgb="FF0070C0"/>
      <name val="Arial CE"/>
      <family val="2"/>
      <charset val="238"/>
    </font>
    <font>
      <i/>
      <sz val="9"/>
      <color rgb="FF0070C0"/>
      <name val="Arial CE"/>
    </font>
    <font>
      <b/>
      <i/>
      <sz val="10"/>
      <name val="Arial CE"/>
    </font>
    <font>
      <b/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22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5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26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3" fontId="0" fillId="0" borderId="15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7" fillId="0" borderId="14" xfId="0" applyFont="1" applyBorder="1"/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8" xfId="0" applyFont="1" applyFill="1" applyBorder="1"/>
    <xf numFmtId="165" fontId="6" fillId="0" borderId="35" xfId="0" applyNumberFormat="1" applyFont="1" applyFill="1" applyBorder="1"/>
    <xf numFmtId="0" fontId="6" fillId="0" borderId="3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0" xfId="1" applyFont="1" applyBorder="1"/>
    <xf numFmtId="0" fontId="9" fillId="0" borderId="40" xfId="1" applyBorder="1"/>
    <xf numFmtId="0" fontId="9" fillId="0" borderId="40" xfId="1" applyBorder="1" applyAlignment="1">
      <alignment horizontal="right"/>
    </xf>
    <xf numFmtId="0" fontId="9" fillId="0" borderId="40" xfId="1" applyFont="1" applyBorder="1"/>
    <xf numFmtId="0" fontId="0" fillId="0" borderId="40" xfId="0" applyNumberFormat="1" applyBorder="1" applyAlignment="1">
      <alignment horizontal="left"/>
    </xf>
    <xf numFmtId="0" fontId="0" fillId="0" borderId="41" xfId="0" applyNumberFormat="1" applyBorder="1"/>
    <xf numFmtId="0" fontId="3" fillId="0" borderId="42" xfId="1" applyFont="1" applyBorder="1"/>
    <xf numFmtId="0" fontId="9" fillId="0" borderId="42" xfId="1" applyBorder="1"/>
    <xf numFmtId="0" fontId="9" fillId="0" borderId="42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1" xfId="0" applyNumberFormat="1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1" xfId="0" applyFont="1" applyFill="1" applyBorder="1"/>
    <xf numFmtId="3" fontId="5" fillId="0" borderId="23" xfId="0" applyNumberFormat="1" applyFont="1" applyFill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27" xfId="0" applyFont="1" applyFill="1" applyBorder="1"/>
    <xf numFmtId="0" fontId="11" fillId="0" borderId="28" xfId="0" applyFont="1" applyFill="1" applyBorder="1"/>
    <xf numFmtId="0" fontId="0" fillId="0" borderId="46" xfId="0" applyFill="1" applyBorder="1"/>
    <xf numFmtId="0" fontId="11" fillId="0" borderId="47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4" fontId="12" fillId="0" borderId="28" xfId="0" applyNumberFormat="1" applyFont="1" applyFill="1" applyBorder="1" applyAlignment="1">
      <alignment horizontal="right"/>
    </xf>
    <xf numFmtId="4" fontId="12" fillId="0" borderId="46" xfId="0" applyNumberFormat="1" applyFont="1" applyFill="1" applyBorder="1" applyAlignment="1">
      <alignment horizontal="right"/>
    </xf>
    <xf numFmtId="0" fontId="7" fillId="0" borderId="32" xfId="0" applyFont="1" applyFill="1" applyBorder="1"/>
    <xf numFmtId="0" fontId="7" fillId="0" borderId="25" xfId="0" applyFont="1" applyFill="1" applyBorder="1"/>
    <xf numFmtId="0" fontId="7" fillId="0" borderId="48" xfId="0" applyFont="1" applyFill="1" applyBorder="1"/>
    <xf numFmtId="3" fontId="7" fillId="0" borderId="31" xfId="0" applyNumberFormat="1" applyFont="1" applyFill="1" applyBorder="1" applyAlignment="1">
      <alignment horizontal="right"/>
    </xf>
    <xf numFmtId="166" fontId="7" fillId="0" borderId="49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3" fontId="7" fillId="0" borderId="48" xfId="0" applyNumberFormat="1" applyFont="1" applyFill="1" applyBorder="1" applyAlignment="1">
      <alignment horizontal="right"/>
    </xf>
    <xf numFmtId="0" fontId="0" fillId="0" borderId="34" xfId="0" applyFill="1" applyBorder="1"/>
    <xf numFmtId="0" fontId="5" fillId="0" borderId="35" xfId="0" applyFont="1" applyFill="1" applyBorder="1"/>
    <xf numFmtId="0" fontId="0" fillId="0" borderId="35" xfId="0" applyFill="1" applyBorder="1"/>
    <xf numFmtId="4" fontId="0" fillId="0" borderId="51" xfId="0" applyNumberFormat="1" applyFill="1" applyBorder="1"/>
    <xf numFmtId="4" fontId="0" fillId="0" borderId="34" xfId="0" applyNumberFormat="1" applyFill="1" applyBorder="1"/>
    <xf numFmtId="4" fontId="0" fillId="0" borderId="35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0" xfId="1" applyFont="1" applyFill="1" applyBorder="1"/>
    <xf numFmtId="0" fontId="10" fillId="0" borderId="40" xfId="1" applyFont="1" applyFill="1" applyBorder="1" applyAlignment="1">
      <alignment horizontal="right"/>
    </xf>
    <xf numFmtId="0" fontId="3" fillId="0" borderId="42" xfId="1" applyFont="1" applyFill="1" applyBorder="1"/>
    <xf numFmtId="0" fontId="10" fillId="0" borderId="0" xfId="1" applyFont="1" applyFill="1"/>
    <xf numFmtId="0" fontId="9" fillId="0" borderId="0" xfId="1" applyFont="1" applyFill="1"/>
    <xf numFmtId="49" fontId="4" fillId="0" borderId="49" xfId="1" applyNumberFormat="1" applyFont="1" applyFill="1" applyBorder="1"/>
    <xf numFmtId="0" fontId="4" fillId="0" borderId="30" xfId="1" applyFont="1" applyFill="1" applyBorder="1" applyAlignment="1">
      <alignment horizontal="center"/>
    </xf>
    <xf numFmtId="0" fontId="4" fillId="0" borderId="30" xfId="1" applyNumberFormat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49" fontId="5" fillId="0" borderId="52" xfId="1" applyNumberFormat="1" applyFont="1" applyFill="1" applyBorder="1" applyAlignment="1">
      <alignment horizontal="left"/>
    </xf>
    <xf numFmtId="0" fontId="5" fillId="0" borderId="52" xfId="1" applyFont="1" applyFill="1" applyBorder="1"/>
    <xf numFmtId="0" fontId="7" fillId="0" borderId="52" xfId="1" applyFont="1" applyFill="1" applyBorder="1" applyAlignment="1">
      <alignment horizontal="center"/>
    </xf>
    <xf numFmtId="49" fontId="8" fillId="0" borderId="52" xfId="1" applyNumberFormat="1" applyFont="1" applyFill="1" applyBorder="1" applyAlignment="1">
      <alignment horizontal="left"/>
    </xf>
    <xf numFmtId="0" fontId="8" fillId="0" borderId="52" xfId="1" applyFont="1" applyFill="1" applyBorder="1" applyAlignment="1">
      <alignment wrapText="1"/>
    </xf>
    <xf numFmtId="49" fontId="16" fillId="0" borderId="52" xfId="1" applyNumberFormat="1" applyFont="1" applyFill="1" applyBorder="1" applyAlignment="1">
      <alignment horizontal="center" shrinkToFit="1"/>
    </xf>
    <xf numFmtId="4" fontId="16" fillId="0" borderId="52" xfId="1" applyNumberFormat="1" applyFont="1" applyFill="1" applyBorder="1" applyAlignment="1">
      <alignment horizontal="right"/>
    </xf>
    <xf numFmtId="4" fontId="16" fillId="0" borderId="52" xfId="1" applyNumberFormat="1" applyFont="1" applyFill="1" applyBorder="1"/>
    <xf numFmtId="49" fontId="3" fillId="0" borderId="53" xfId="1" applyNumberFormat="1" applyFont="1" applyFill="1" applyBorder="1" applyAlignment="1">
      <alignment horizontal="left"/>
    </xf>
    <xf numFmtId="0" fontId="3" fillId="0" borderId="53" xfId="1" applyFont="1" applyFill="1" applyBorder="1"/>
    <xf numFmtId="4" fontId="5" fillId="0" borderId="53" xfId="1" applyNumberFormat="1" applyFont="1" applyFill="1" applyBorder="1"/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2" xfId="0" applyNumberFormat="1" applyFont="1" applyFill="1" applyBorder="1"/>
    <xf numFmtId="3" fontId="7" fillId="0" borderId="54" xfId="0" applyNumberFormat="1" applyFont="1" applyFill="1" applyBorder="1"/>
    <xf numFmtId="0" fontId="11" fillId="0" borderId="0" xfId="0" applyFont="1" applyBorder="1"/>
    <xf numFmtId="49" fontId="16" fillId="0" borderId="52" xfId="1" applyNumberFormat="1" applyFont="1" applyFill="1" applyBorder="1" applyAlignment="1">
      <alignment horizontal="center" vertical="center" shrinkToFit="1"/>
    </xf>
    <xf numFmtId="4" fontId="16" fillId="0" borderId="52" xfId="1" applyNumberFormat="1" applyFont="1" applyFill="1" applyBorder="1" applyAlignment="1">
      <alignment horizontal="right" vertical="center"/>
    </xf>
    <xf numFmtId="4" fontId="16" fillId="0" borderId="52" xfId="1" applyNumberFormat="1" applyFont="1" applyFill="1" applyBorder="1" applyAlignment="1">
      <alignment vertical="center"/>
    </xf>
    <xf numFmtId="0" fontId="7" fillId="0" borderId="52" xfId="1" applyFont="1" applyFill="1" applyBorder="1" applyAlignment="1">
      <alignment horizontal="center" vertical="center"/>
    </xf>
    <xf numFmtId="49" fontId="8" fillId="0" borderId="52" xfId="1" applyNumberFormat="1" applyFont="1" applyFill="1" applyBorder="1" applyAlignment="1">
      <alignment horizontal="left" vertical="center"/>
    </xf>
    <xf numFmtId="0" fontId="8" fillId="0" borderId="52" xfId="1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49" fontId="8" fillId="0" borderId="52" xfId="1" applyNumberFormat="1" applyFont="1" applyFill="1" applyBorder="1" applyAlignment="1">
      <alignment horizontal="center" shrinkToFit="1"/>
    </xf>
    <xf numFmtId="4" fontId="8" fillId="0" borderId="52" xfId="1" applyNumberFormat="1" applyFont="1" applyFill="1" applyBorder="1" applyAlignment="1">
      <alignment horizontal="right"/>
    </xf>
    <xf numFmtId="4" fontId="8" fillId="0" borderId="52" xfId="1" applyNumberFormat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0" applyFont="1"/>
    <xf numFmtId="0" fontId="18" fillId="0" borderId="0" xfId="1" applyFont="1" applyBorder="1"/>
    <xf numFmtId="0" fontId="20" fillId="0" borderId="0" xfId="1" applyFont="1" applyAlignment="1"/>
    <xf numFmtId="0" fontId="18" fillId="0" borderId="0" xfId="1" applyFont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8" fillId="0" borderId="0" xfId="1" applyFont="1" applyBorder="1" applyAlignment="1">
      <alignment horizontal="right"/>
    </xf>
    <xf numFmtId="49" fontId="8" fillId="0" borderId="52" xfId="1" applyNumberFormat="1" applyFont="1" applyFill="1" applyBorder="1" applyAlignment="1">
      <alignment horizontal="center" vertical="center" shrinkToFit="1"/>
    </xf>
    <xf numFmtId="4" fontId="8" fillId="0" borderId="52" xfId="1" applyNumberFormat="1" applyFont="1" applyFill="1" applyBorder="1" applyAlignment="1">
      <alignment horizontal="right" vertical="center"/>
    </xf>
    <xf numFmtId="4" fontId="8" fillId="0" borderId="52" xfId="1" applyNumberFormat="1" applyFont="1" applyFill="1" applyBorder="1" applyAlignment="1">
      <alignment vertical="center"/>
    </xf>
    <xf numFmtId="0" fontId="7" fillId="0" borderId="0" xfId="1" applyFont="1" applyFill="1"/>
    <xf numFmtId="0" fontId="7" fillId="0" borderId="0" xfId="1" applyFont="1"/>
    <xf numFmtId="0" fontId="9" fillId="0" borderId="0" xfId="1" applyFont="1"/>
    <xf numFmtId="0" fontId="9" fillId="0" borderId="53" xfId="1" applyFont="1" applyFill="1" applyBorder="1" applyAlignment="1">
      <alignment horizontal="center"/>
    </xf>
    <xf numFmtId="4" fontId="9" fillId="0" borderId="53" xfId="1" applyNumberFormat="1" applyFont="1" applyFill="1" applyBorder="1" applyAlignment="1">
      <alignment horizontal="right"/>
    </xf>
    <xf numFmtId="3" fontId="9" fillId="0" borderId="0" xfId="1" applyNumberFormat="1" applyFont="1"/>
    <xf numFmtId="0" fontId="7" fillId="0" borderId="52" xfId="1" applyNumberFormat="1" applyFont="1" applyFill="1" applyBorder="1" applyAlignment="1">
      <alignment horizontal="right"/>
    </xf>
    <xf numFmtId="0" fontId="7" fillId="0" borderId="52" xfId="1" applyNumberFormat="1" applyFont="1" applyFill="1" applyBorder="1"/>
    <xf numFmtId="0" fontId="7" fillId="0" borderId="0" xfId="1" applyNumberFormat="1" applyFont="1" applyFill="1"/>
    <xf numFmtId="0" fontId="7" fillId="0" borderId="0" xfId="1" applyNumberFormat="1" applyFont="1"/>
    <xf numFmtId="3" fontId="7" fillId="0" borderId="0" xfId="1" applyNumberFormat="1" applyFont="1"/>
    <xf numFmtId="49" fontId="22" fillId="0" borderId="53" xfId="1" applyNumberFormat="1" applyFont="1" applyFill="1" applyBorder="1" applyAlignment="1">
      <alignment horizontal="left"/>
    </xf>
    <xf numFmtId="0" fontId="22" fillId="0" borderId="53" xfId="1" applyFont="1" applyFill="1" applyBorder="1"/>
    <xf numFmtId="4" fontId="23" fillId="0" borderId="53" xfId="1" applyNumberFormat="1" applyFont="1" applyFill="1" applyBorder="1"/>
    <xf numFmtId="0" fontId="7" fillId="0" borderId="53" xfId="1" applyFont="1" applyFill="1" applyBorder="1" applyAlignment="1">
      <alignment horizontal="center"/>
    </xf>
    <xf numFmtId="4" fontId="7" fillId="0" borderId="53" xfId="1" applyNumberFormat="1" applyFont="1" applyFill="1" applyBorder="1" applyAlignment="1">
      <alignment horizontal="right"/>
    </xf>
    <xf numFmtId="0" fontId="7" fillId="0" borderId="40" xfId="1" applyFont="1" applyFill="1" applyBorder="1"/>
    <xf numFmtId="0" fontId="7" fillId="0" borderId="40" xfId="1" applyFont="1" applyFill="1" applyBorder="1" applyAlignment="1">
      <alignment horizontal="left"/>
    </xf>
    <xf numFmtId="0" fontId="7" fillId="0" borderId="41" xfId="1" applyFont="1" applyFill="1" applyBorder="1"/>
    <xf numFmtId="0" fontId="7" fillId="0" borderId="42" xfId="1" applyFont="1" applyFill="1" applyBorder="1"/>
    <xf numFmtId="0" fontId="7" fillId="0" borderId="0" xfId="1" applyFont="1" applyFill="1" applyAlignment="1">
      <alignment horizontal="right"/>
    </xf>
    <xf numFmtId="0" fontId="7" fillId="0" borderId="0" xfId="1" applyFont="1" applyFill="1" applyAlignment="1"/>
    <xf numFmtId="0" fontId="4" fillId="0" borderId="1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56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0" fontId="9" fillId="0" borderId="58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42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3" fontId="5" fillId="0" borderId="35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7" fillId="0" borderId="56" xfId="1" applyFont="1" applyFill="1" applyBorder="1" applyAlignment="1">
      <alignment horizontal="center"/>
    </xf>
    <xf numFmtId="0" fontId="7" fillId="0" borderId="57" xfId="1" applyFont="1" applyFill="1" applyBorder="1" applyAlignment="1">
      <alignment horizontal="center"/>
    </xf>
    <xf numFmtId="49" fontId="7" fillId="0" borderId="58" xfId="1" applyNumberFormat="1" applyFont="1" applyFill="1" applyBorder="1" applyAlignment="1">
      <alignment horizontal="center"/>
    </xf>
    <xf numFmtId="0" fontId="7" fillId="0" borderId="59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 shrinkToFit="1"/>
    </xf>
    <xf numFmtId="0" fontId="7" fillId="0" borderId="60" xfId="1" applyFont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topLeftCell="A10" workbookViewId="0">
      <selection activeCell="F31" sqref="F31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67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173</v>
      </c>
      <c r="D6" s="10"/>
      <c r="E6" s="10"/>
      <c r="F6" s="18"/>
      <c r="G6" s="12"/>
    </row>
    <row r="7" spans="1:57">
      <c r="A7" s="13" t="s">
        <v>8</v>
      </c>
      <c r="B7" s="15"/>
      <c r="C7" s="198"/>
      <c r="D7" s="199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98"/>
      <c r="D8" s="199"/>
      <c r="E8" s="16" t="s">
        <v>11</v>
      </c>
      <c r="F8" s="15"/>
      <c r="G8" s="23">
        <f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51" t="s">
        <v>109</v>
      </c>
      <c r="D11" s="11"/>
      <c r="E11" s="200"/>
      <c r="F11" s="201"/>
      <c r="G11" s="202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ROUND(PRODUCT(F30,C31/100),1)</f>
        <v>0</v>
      </c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ROUND(PRODUCT(F32,C33/100),1)</f>
        <v>0</v>
      </c>
      <c r="G33" s="27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>
        <f>CEILING(SUM(F29:F33),IF(SUM(F29:F33)&gt;=0,1,-1))</f>
        <v>0</v>
      </c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203"/>
      <c r="C37" s="203"/>
      <c r="D37" s="203"/>
      <c r="E37" s="203"/>
      <c r="F37" s="203"/>
      <c r="G37" s="203"/>
      <c r="H37" t="s">
        <v>4</v>
      </c>
    </row>
    <row r="38" spans="1:8" ht="12.75" customHeight="1">
      <c r="A38" s="68"/>
      <c r="B38" s="203"/>
      <c r="C38" s="203"/>
      <c r="D38" s="203"/>
      <c r="E38" s="203"/>
      <c r="F38" s="203"/>
      <c r="G38" s="203"/>
      <c r="H38" t="s">
        <v>4</v>
      </c>
    </row>
    <row r="39" spans="1:8">
      <c r="A39" s="68"/>
      <c r="B39" s="203"/>
      <c r="C39" s="203"/>
      <c r="D39" s="203"/>
      <c r="E39" s="203"/>
      <c r="F39" s="203"/>
      <c r="G39" s="203"/>
      <c r="H39" t="s">
        <v>4</v>
      </c>
    </row>
    <row r="40" spans="1:8">
      <c r="A40" s="68"/>
      <c r="B40" s="203"/>
      <c r="C40" s="203"/>
      <c r="D40" s="203"/>
      <c r="E40" s="203"/>
      <c r="F40" s="203"/>
      <c r="G40" s="203"/>
      <c r="H40" t="s">
        <v>4</v>
      </c>
    </row>
    <row r="41" spans="1:8">
      <c r="A41" s="68"/>
      <c r="B41" s="203"/>
      <c r="C41" s="203"/>
      <c r="D41" s="203"/>
      <c r="E41" s="203"/>
      <c r="F41" s="203"/>
      <c r="G41" s="203"/>
      <c r="H41" t="s">
        <v>4</v>
      </c>
    </row>
    <row r="42" spans="1:8">
      <c r="A42" s="68"/>
      <c r="B42" s="203"/>
      <c r="C42" s="203"/>
      <c r="D42" s="203"/>
      <c r="E42" s="203"/>
      <c r="F42" s="203"/>
      <c r="G42" s="203"/>
      <c r="H42" t="s">
        <v>4</v>
      </c>
    </row>
    <row r="43" spans="1:8">
      <c r="A43" s="68"/>
      <c r="B43" s="203"/>
      <c r="C43" s="203"/>
      <c r="D43" s="203"/>
      <c r="E43" s="203"/>
      <c r="F43" s="203"/>
      <c r="G43" s="203"/>
      <c r="H43" t="s">
        <v>4</v>
      </c>
    </row>
    <row r="44" spans="1:8">
      <c r="A44" s="68"/>
      <c r="B44" s="203"/>
      <c r="C44" s="203"/>
      <c r="D44" s="203"/>
      <c r="E44" s="203"/>
      <c r="F44" s="203"/>
      <c r="G44" s="203"/>
      <c r="H44" t="s">
        <v>4</v>
      </c>
    </row>
    <row r="45" spans="1:8" ht="3" customHeight="1">
      <c r="A45" s="68"/>
      <c r="B45" s="203"/>
      <c r="C45" s="203"/>
      <c r="D45" s="203"/>
      <c r="E45" s="203"/>
      <c r="F45" s="203"/>
      <c r="G45" s="203"/>
      <c r="H45" t="s">
        <v>4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  <row r="52" spans="2:7">
      <c r="B52" s="204"/>
      <c r="C52" s="204"/>
      <c r="D52" s="204"/>
      <c r="E52" s="204"/>
      <c r="F52" s="204"/>
      <c r="G52" s="204"/>
    </row>
    <row r="53" spans="2:7">
      <c r="B53" s="204"/>
      <c r="C53" s="204"/>
      <c r="D53" s="204"/>
      <c r="E53" s="204"/>
      <c r="F53" s="204"/>
      <c r="G53" s="204"/>
    </row>
    <row r="54" spans="2:7">
      <c r="B54" s="204"/>
      <c r="C54" s="204"/>
      <c r="D54" s="204"/>
      <c r="E54" s="204"/>
      <c r="F54" s="204"/>
      <c r="G54" s="204"/>
    </row>
    <row r="55" spans="2:7">
      <c r="B55" s="204"/>
      <c r="C55" s="204"/>
      <c r="D55" s="204"/>
      <c r="E55" s="204"/>
      <c r="F55" s="204"/>
      <c r="G55" s="204"/>
    </row>
  </sheetData>
  <mergeCells count="14">
    <mergeCell ref="B47:G47"/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1"/>
  <sheetViews>
    <sheetView workbookViewId="0">
      <selection activeCell="G35" sqref="G35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05" t="s">
        <v>5</v>
      </c>
      <c r="B1" s="206"/>
      <c r="C1" s="69" t="str">
        <f>CONCATENATE(cislostavby," ",nazevstavby)</f>
        <v xml:space="preserve"> Nivnická 16 a 18, Mariánské Hory, Ostrava</v>
      </c>
      <c r="D1" s="70"/>
      <c r="E1" s="71"/>
      <c r="F1" s="70"/>
      <c r="G1" s="72"/>
      <c r="H1" s="73"/>
      <c r="I1" s="74"/>
    </row>
    <row r="2" spans="1:57" ht="13.5" thickBot="1">
      <c r="A2" s="207" t="s">
        <v>1</v>
      </c>
      <c r="B2" s="208"/>
      <c r="C2" s="75" t="str">
        <f>CONCATENATE(cisloobjektu," ",nazevobjektu)</f>
        <v xml:space="preserve"> Zařízení pro vytápění</v>
      </c>
      <c r="D2" s="76"/>
      <c r="E2" s="77"/>
      <c r="F2" s="76"/>
      <c r="G2" s="209"/>
      <c r="H2" s="209"/>
      <c r="I2" s="210"/>
    </row>
    <row r="3" spans="1:57" ht="13.5" thickTop="1">
      <c r="F3" s="11"/>
    </row>
    <row r="4" spans="1:57" ht="19.5" customHeight="1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57" ht="13.5" thickBot="1"/>
    <row r="6" spans="1:57" s="11" customFormat="1" ht="13.5" thickBot="1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57" s="11" customFormat="1">
      <c r="A7" s="147" t="str">
        <f>Položky!B7</f>
        <v>713</v>
      </c>
      <c r="B7" s="86" t="str">
        <f>Položky!C7</f>
        <v>Izolace tepelné</v>
      </c>
      <c r="C7" s="87"/>
      <c r="D7" s="88"/>
      <c r="E7" s="148">
        <f>Položky!BA17</f>
        <v>0</v>
      </c>
      <c r="F7" s="149">
        <f>Položky!BB17</f>
        <v>0</v>
      </c>
      <c r="G7" s="149">
        <f>Položky!BC17</f>
        <v>0</v>
      </c>
      <c r="H7" s="149">
        <f>Položky!BD17</f>
        <v>0</v>
      </c>
      <c r="I7" s="150">
        <f>Položky!BE17</f>
        <v>0</v>
      </c>
    </row>
    <row r="8" spans="1:57" s="11" customFormat="1">
      <c r="A8" s="147" t="str">
        <f>Položky!B18</f>
        <v>731</v>
      </c>
      <c r="B8" s="86" t="str">
        <f>Položky!C18</f>
        <v>Strojovny I.</v>
      </c>
      <c r="C8" s="87"/>
      <c r="D8" s="88"/>
      <c r="E8" s="148">
        <f>Položky!BA21</f>
        <v>0</v>
      </c>
      <c r="F8" s="149">
        <f>Položky!BB21</f>
        <v>0</v>
      </c>
      <c r="G8" s="149">
        <f>Položky!BC21</f>
        <v>0</v>
      </c>
      <c r="H8" s="149">
        <f>Položky!BD21</f>
        <v>0</v>
      </c>
      <c r="I8" s="150">
        <f>Položky!BE21</f>
        <v>0</v>
      </c>
    </row>
    <row r="9" spans="1:57" s="11" customFormat="1">
      <c r="A9" s="147" t="str">
        <f>Položky!B22</f>
        <v>732</v>
      </c>
      <c r="B9" s="86" t="str">
        <f>Položky!C22</f>
        <v>Strojovny II.</v>
      </c>
      <c r="C9" s="87"/>
      <c r="D9" s="88"/>
      <c r="E9" s="148">
        <f>Položky!BA25</f>
        <v>0</v>
      </c>
      <c r="F9" s="149">
        <f>Položky!BB25</f>
        <v>0</v>
      </c>
      <c r="G9" s="149">
        <f>Položky!BC25</f>
        <v>0</v>
      </c>
      <c r="H9" s="149">
        <f>Položky!BD25</f>
        <v>0</v>
      </c>
      <c r="I9" s="150">
        <f>Položky!BE25</f>
        <v>0</v>
      </c>
    </row>
    <row r="10" spans="1:57" s="11" customFormat="1">
      <c r="A10" s="147" t="s">
        <v>114</v>
      </c>
      <c r="B10" s="86" t="str">
        <f>Položky!C26</f>
        <v>Otopná tělesa</v>
      </c>
      <c r="C10" s="87"/>
      <c r="D10" s="88"/>
      <c r="E10" s="148">
        <f>Položky!BA26</f>
        <v>0</v>
      </c>
      <c r="F10" s="149">
        <f>Položky!BB40</f>
        <v>0</v>
      </c>
      <c r="G10" s="149">
        <f>Položky!BC26</f>
        <v>0</v>
      </c>
      <c r="H10" s="149">
        <f>Položky!BD26</f>
        <v>0</v>
      </c>
      <c r="I10" s="150">
        <f>Položky!BE26</f>
        <v>0</v>
      </c>
    </row>
    <row r="11" spans="1:57" s="11" customFormat="1">
      <c r="A11" s="147" t="s">
        <v>115</v>
      </c>
      <c r="B11" s="86" t="str">
        <f>Položky!C41</f>
        <v>Rozvod potrubí</v>
      </c>
      <c r="C11" s="87"/>
      <c r="D11" s="88"/>
      <c r="E11" s="148">
        <f>Položky!BA53</f>
        <v>0</v>
      </c>
      <c r="F11" s="149">
        <f>Položky!BB53</f>
        <v>0</v>
      </c>
      <c r="G11" s="149">
        <f>Položky!BC53</f>
        <v>0</v>
      </c>
      <c r="H11" s="149">
        <f>Položky!BD53</f>
        <v>0</v>
      </c>
      <c r="I11" s="150">
        <f>Položky!BE53</f>
        <v>0</v>
      </c>
    </row>
    <row r="12" spans="1:57" s="11" customFormat="1">
      <c r="A12" s="147" t="str">
        <f>Položky!B54</f>
        <v>735</v>
      </c>
      <c r="B12" s="86" t="str">
        <f>Položky!C54</f>
        <v>Armatury</v>
      </c>
      <c r="C12" s="87"/>
      <c r="D12" s="88"/>
      <c r="E12" s="148">
        <f>Položky!BA75</f>
        <v>0</v>
      </c>
      <c r="F12" s="149">
        <f>Položky!BB75</f>
        <v>0</v>
      </c>
      <c r="G12" s="149">
        <f>Položky!BC75</f>
        <v>0</v>
      </c>
      <c r="H12" s="149">
        <f>Položky!BD75</f>
        <v>0</v>
      </c>
      <c r="I12" s="150">
        <f>Položky!BE75</f>
        <v>0</v>
      </c>
    </row>
    <row r="13" spans="1:57" s="11" customFormat="1" ht="13.5" thickBot="1">
      <c r="A13" s="147" t="str">
        <f>Položky!B76</f>
        <v>999</v>
      </c>
      <c r="B13" s="86" t="str">
        <f>Položky!C76</f>
        <v>Ostatní</v>
      </c>
      <c r="C13" s="87"/>
      <c r="D13" s="88"/>
      <c r="E13" s="148">
        <f>Položky!BA82</f>
        <v>0</v>
      </c>
      <c r="F13" s="149">
        <f>Položky!BB82</f>
        <v>0</v>
      </c>
      <c r="G13" s="149">
        <f>Položky!BC82</f>
        <v>0</v>
      </c>
      <c r="H13" s="149">
        <f>Položky!BD82</f>
        <v>0</v>
      </c>
      <c r="I13" s="150">
        <f>Položky!BE82</f>
        <v>0</v>
      </c>
    </row>
    <row r="14" spans="1:57" s="94" customFormat="1" ht="13.5" thickBot="1">
      <c r="A14" s="89"/>
      <c r="B14" s="81" t="s">
        <v>50</v>
      </c>
      <c r="C14" s="81"/>
      <c r="D14" s="90"/>
      <c r="E14" s="91">
        <f>SUM(E7:E13)</f>
        <v>0</v>
      </c>
      <c r="F14" s="92">
        <f>SUM(F7:F13)</f>
        <v>0</v>
      </c>
      <c r="G14" s="92">
        <f>SUM(G7:G13)</f>
        <v>0</v>
      </c>
      <c r="H14" s="92">
        <f>SUM(H7:H13)</f>
        <v>0</v>
      </c>
      <c r="I14" s="93">
        <f>SUM(I7:I13)</f>
        <v>0</v>
      </c>
    </row>
    <row r="15" spans="1:57">
      <c r="A15" s="87"/>
      <c r="B15" s="87"/>
      <c r="C15" s="87"/>
      <c r="D15" s="87"/>
      <c r="E15" s="87"/>
      <c r="F15" s="87"/>
      <c r="G15" s="87"/>
      <c r="H15" s="87"/>
      <c r="I15" s="87"/>
    </row>
    <row r="16" spans="1:57" ht="19.5" customHeight="1">
      <c r="A16" s="95" t="s">
        <v>51</v>
      </c>
      <c r="B16" s="95"/>
      <c r="C16" s="95"/>
      <c r="D16" s="95"/>
      <c r="E16" s="95"/>
      <c r="F16" s="95"/>
      <c r="G16" s="96"/>
      <c r="H16" s="95"/>
      <c r="I16" s="95"/>
      <c r="BA16" s="30"/>
      <c r="BB16" s="30"/>
      <c r="BC16" s="30"/>
      <c r="BD16" s="30"/>
      <c r="BE16" s="30"/>
    </row>
    <row r="17" spans="1:53" ht="13.5" thickBot="1">
      <c r="A17" s="97"/>
      <c r="B17" s="97"/>
      <c r="C17" s="97"/>
      <c r="D17" s="97"/>
      <c r="E17" s="97"/>
      <c r="F17" s="97"/>
      <c r="G17" s="97"/>
      <c r="H17" s="97"/>
      <c r="I17" s="97"/>
    </row>
    <row r="18" spans="1:53">
      <c r="A18" s="98" t="s">
        <v>52</v>
      </c>
      <c r="B18" s="99"/>
      <c r="C18" s="99"/>
      <c r="D18" s="100"/>
      <c r="E18" s="101" t="s">
        <v>53</v>
      </c>
      <c r="F18" s="102" t="s">
        <v>54</v>
      </c>
      <c r="G18" s="103" t="s">
        <v>55</v>
      </c>
      <c r="H18" s="104"/>
      <c r="I18" s="105" t="s">
        <v>53</v>
      </c>
    </row>
    <row r="19" spans="1:53">
      <c r="A19" s="106"/>
      <c r="B19" s="107"/>
      <c r="C19" s="107"/>
      <c r="D19" s="108"/>
      <c r="E19" s="109"/>
      <c r="F19" s="110"/>
      <c r="G19" s="111">
        <f>CHOOSE(BA19+1,HSV+PSV,HSV+PSV+Mont,HSV+PSV+Dodavka+Mont,HSV,PSV,Mont,Dodavka,Mont+Dodavka,0)</f>
        <v>0</v>
      </c>
      <c r="H19" s="112"/>
      <c r="I19" s="113">
        <f>E19+F19*G19/100</f>
        <v>0</v>
      </c>
      <c r="BA19">
        <v>8</v>
      </c>
    </row>
    <row r="20" spans="1:53" ht="13.5" thickBot="1">
      <c r="A20" s="114"/>
      <c r="B20" s="115" t="s">
        <v>56</v>
      </c>
      <c r="C20" s="116"/>
      <c r="D20" s="117"/>
      <c r="E20" s="118"/>
      <c r="F20" s="119"/>
      <c r="G20" s="119"/>
      <c r="H20" s="211">
        <f>SUM(H19:H19)</f>
        <v>0</v>
      </c>
      <c r="I20" s="212"/>
    </row>
    <row r="21" spans="1:53">
      <c r="A21" s="97"/>
      <c r="B21" s="97"/>
      <c r="C21" s="97"/>
      <c r="D21" s="97"/>
      <c r="E21" s="97"/>
      <c r="F21" s="97"/>
      <c r="G21" s="97"/>
      <c r="H21" s="97"/>
      <c r="I21" s="97"/>
    </row>
    <row r="22" spans="1:53">
      <c r="B22" s="94"/>
      <c r="F22" s="120"/>
      <c r="G22" s="121"/>
      <c r="H22" s="121"/>
      <c r="I22" s="122"/>
    </row>
    <row r="23" spans="1:53">
      <c r="F23" s="120"/>
      <c r="G23" s="121"/>
      <c r="H23" s="121"/>
      <c r="I23" s="122"/>
    </row>
    <row r="24" spans="1:53">
      <c r="F24" s="120"/>
      <c r="G24" s="121"/>
      <c r="H24" s="121"/>
      <c r="I24" s="122"/>
    </row>
    <row r="25" spans="1:53">
      <c r="F25" s="120"/>
      <c r="G25" s="121"/>
      <c r="H25" s="121"/>
      <c r="I25" s="122"/>
    </row>
    <row r="26" spans="1:53">
      <c r="F26" s="120"/>
      <c r="G26" s="121"/>
      <c r="H26" s="121"/>
      <c r="I26" s="122"/>
    </row>
    <row r="27" spans="1:53">
      <c r="F27" s="120"/>
      <c r="G27" s="121"/>
      <c r="H27" s="121"/>
      <c r="I27" s="122"/>
    </row>
    <row r="28" spans="1:53">
      <c r="F28" s="120"/>
      <c r="G28" s="121"/>
      <c r="H28" s="121"/>
      <c r="I28" s="122"/>
    </row>
    <row r="29" spans="1:53">
      <c r="F29" s="120"/>
      <c r="G29" s="121"/>
      <c r="H29" s="121"/>
      <c r="I29" s="122"/>
    </row>
    <row r="30" spans="1:53">
      <c r="F30" s="120"/>
      <c r="G30" s="121"/>
      <c r="H30" s="121"/>
      <c r="I30" s="122"/>
    </row>
    <row r="31" spans="1:53">
      <c r="F31" s="120"/>
      <c r="G31" s="121"/>
      <c r="H31" s="121"/>
      <c r="I31" s="122"/>
    </row>
    <row r="32" spans="1:53">
      <c r="F32" s="120"/>
      <c r="G32" s="121"/>
      <c r="H32" s="121"/>
      <c r="I32" s="122"/>
    </row>
    <row r="33" spans="6:9">
      <c r="F33" s="120"/>
      <c r="G33" s="121"/>
      <c r="H33" s="121"/>
      <c r="I33" s="122"/>
    </row>
    <row r="34" spans="6:9">
      <c r="F34" s="120"/>
      <c r="G34" s="121"/>
      <c r="H34" s="121"/>
      <c r="I34" s="122"/>
    </row>
    <row r="35" spans="6:9">
      <c r="F35" s="120"/>
      <c r="G35" s="121"/>
      <c r="H35" s="121"/>
      <c r="I35" s="122"/>
    </row>
    <row r="36" spans="6:9">
      <c r="F36" s="120"/>
      <c r="G36" s="121"/>
      <c r="H36" s="121"/>
      <c r="I36" s="122"/>
    </row>
    <row r="37" spans="6:9">
      <c r="F37" s="120"/>
      <c r="G37" s="121"/>
      <c r="H37" s="121"/>
      <c r="I37" s="122"/>
    </row>
    <row r="38" spans="6:9">
      <c r="F38" s="120"/>
      <c r="G38" s="121"/>
      <c r="H38" s="121"/>
      <c r="I38" s="122"/>
    </row>
    <row r="39" spans="6:9">
      <c r="F39" s="120"/>
      <c r="G39" s="121"/>
      <c r="H39" s="121"/>
      <c r="I39" s="122"/>
    </row>
    <row r="40" spans="6:9">
      <c r="F40" s="120"/>
      <c r="G40" s="121"/>
      <c r="H40" s="121"/>
      <c r="I40" s="122"/>
    </row>
    <row r="41" spans="6:9">
      <c r="F41" s="120"/>
      <c r="G41" s="121"/>
      <c r="H41" s="121"/>
      <c r="I41" s="122"/>
    </row>
    <row r="42" spans="6:9">
      <c r="F42" s="120"/>
      <c r="G42" s="121"/>
      <c r="H42" s="121"/>
      <c r="I42" s="122"/>
    </row>
    <row r="43" spans="6:9">
      <c r="F43" s="120"/>
      <c r="G43" s="121"/>
      <c r="H43" s="121"/>
      <c r="I43" s="122"/>
    </row>
    <row r="44" spans="6:9">
      <c r="F44" s="120"/>
      <c r="G44" s="121"/>
      <c r="H44" s="121"/>
      <c r="I44" s="122"/>
    </row>
    <row r="45" spans="6:9">
      <c r="F45" s="120"/>
      <c r="G45" s="121"/>
      <c r="H45" s="121"/>
      <c r="I45" s="122"/>
    </row>
    <row r="46" spans="6:9">
      <c r="F46" s="120"/>
      <c r="G46" s="121"/>
      <c r="H46" s="121"/>
      <c r="I46" s="122"/>
    </row>
    <row r="47" spans="6:9">
      <c r="F47" s="120"/>
      <c r="G47" s="121"/>
      <c r="H47" s="121"/>
      <c r="I47" s="122"/>
    </row>
    <row r="48" spans="6:9">
      <c r="F48" s="120"/>
      <c r="G48" s="121"/>
      <c r="H48" s="121"/>
      <c r="I48" s="122"/>
    </row>
    <row r="49" spans="6:9">
      <c r="F49" s="120"/>
      <c r="G49" s="121"/>
      <c r="H49" s="121"/>
      <c r="I49" s="122"/>
    </row>
    <row r="50" spans="6:9">
      <c r="F50" s="120"/>
      <c r="G50" s="121"/>
      <c r="H50" s="121"/>
      <c r="I50" s="122"/>
    </row>
    <row r="51" spans="6:9">
      <c r="F51" s="120"/>
      <c r="G51" s="121"/>
      <c r="H51" s="121"/>
      <c r="I51" s="122"/>
    </row>
    <row r="52" spans="6:9">
      <c r="F52" s="120"/>
      <c r="G52" s="121"/>
      <c r="H52" s="121"/>
      <c r="I52" s="122"/>
    </row>
    <row r="53" spans="6:9">
      <c r="F53" s="120"/>
      <c r="G53" s="121"/>
      <c r="H53" s="121"/>
      <c r="I53" s="122"/>
    </row>
    <row r="54" spans="6:9">
      <c r="F54" s="120"/>
      <c r="G54" s="121"/>
      <c r="H54" s="121"/>
      <c r="I54" s="122"/>
    </row>
    <row r="55" spans="6:9">
      <c r="F55" s="120"/>
      <c r="G55" s="121"/>
      <c r="H55" s="121"/>
      <c r="I55" s="122"/>
    </row>
    <row r="56" spans="6:9">
      <c r="F56" s="120"/>
      <c r="G56" s="121"/>
      <c r="H56" s="121"/>
      <c r="I56" s="122"/>
    </row>
    <row r="57" spans="6:9">
      <c r="F57" s="120"/>
      <c r="G57" s="121"/>
      <c r="H57" s="121"/>
      <c r="I57" s="122"/>
    </row>
    <row r="58" spans="6:9">
      <c r="F58" s="120"/>
      <c r="G58" s="121"/>
      <c r="H58" s="121"/>
      <c r="I58" s="122"/>
    </row>
    <row r="59" spans="6:9">
      <c r="F59" s="120"/>
      <c r="G59" s="121"/>
      <c r="H59" s="121"/>
      <c r="I59" s="122"/>
    </row>
    <row r="60" spans="6:9">
      <c r="F60" s="120"/>
      <c r="G60" s="121"/>
      <c r="H60" s="121"/>
      <c r="I60" s="122"/>
    </row>
    <row r="61" spans="6:9">
      <c r="F61" s="120"/>
      <c r="G61" s="121"/>
      <c r="H61" s="121"/>
      <c r="I61" s="122"/>
    </row>
    <row r="62" spans="6:9">
      <c r="F62" s="120"/>
      <c r="G62" s="121"/>
      <c r="H62" s="121"/>
      <c r="I62" s="122"/>
    </row>
    <row r="63" spans="6:9">
      <c r="F63" s="120"/>
      <c r="G63" s="121"/>
      <c r="H63" s="121"/>
      <c r="I63" s="122"/>
    </row>
    <row r="64" spans="6:9">
      <c r="F64" s="120"/>
      <c r="G64" s="121"/>
      <c r="H64" s="121"/>
      <c r="I64" s="122"/>
    </row>
    <row r="65" spans="6:9">
      <c r="F65" s="120"/>
      <c r="G65" s="121"/>
      <c r="H65" s="121"/>
      <c r="I65" s="122"/>
    </row>
    <row r="66" spans="6:9">
      <c r="F66" s="120"/>
      <c r="G66" s="121"/>
      <c r="H66" s="121"/>
      <c r="I66" s="122"/>
    </row>
    <row r="67" spans="6:9">
      <c r="F67" s="120"/>
      <c r="G67" s="121"/>
      <c r="H67" s="121"/>
      <c r="I67" s="122"/>
    </row>
    <row r="68" spans="6:9">
      <c r="F68" s="120"/>
      <c r="G68" s="121"/>
      <c r="H68" s="121"/>
      <c r="I68" s="122"/>
    </row>
    <row r="69" spans="6:9">
      <c r="F69" s="120"/>
      <c r="G69" s="121"/>
      <c r="H69" s="121"/>
      <c r="I69" s="122"/>
    </row>
    <row r="70" spans="6:9">
      <c r="F70" s="120"/>
      <c r="G70" s="121"/>
      <c r="H70" s="121"/>
      <c r="I70" s="122"/>
    </row>
    <row r="71" spans="6:9">
      <c r="F71" s="120"/>
      <c r="G71" s="121"/>
      <c r="H71" s="121"/>
      <c r="I71" s="122"/>
    </row>
  </sheetData>
  <mergeCells count="4">
    <mergeCell ref="A1:B1"/>
    <mergeCell ref="A2:B2"/>
    <mergeCell ref="G2:I2"/>
    <mergeCell ref="H20:I20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55"/>
  <sheetViews>
    <sheetView showGridLines="0" showZeros="0" workbookViewId="0">
      <selection activeCell="F54" sqref="F54:F82"/>
    </sheetView>
  </sheetViews>
  <sheetFormatPr defaultRowHeight="12.75"/>
  <cols>
    <col min="1" max="1" width="3.85546875" style="163" customWidth="1"/>
    <col min="2" max="2" width="12" style="163" customWidth="1"/>
    <col min="3" max="3" width="40.42578125" style="163" customWidth="1"/>
    <col min="4" max="4" width="5.5703125" style="163" customWidth="1"/>
    <col min="5" max="5" width="8.5703125" style="167" customWidth="1"/>
    <col min="6" max="6" width="9.85546875" style="163" customWidth="1"/>
    <col min="7" max="7" width="13.85546875" style="163" customWidth="1"/>
    <col min="8" max="8" width="9.140625" style="162"/>
    <col min="9" max="16384" width="9.140625" style="163"/>
  </cols>
  <sheetData>
    <row r="1" spans="1:104" s="177" customFormat="1" ht="15.75">
      <c r="A1" s="213" t="s">
        <v>57</v>
      </c>
      <c r="B1" s="213"/>
      <c r="C1" s="213"/>
      <c r="D1" s="213"/>
      <c r="E1" s="213"/>
      <c r="F1" s="213"/>
      <c r="G1" s="213"/>
      <c r="H1" s="176"/>
    </row>
    <row r="2" spans="1:104" s="177" customFormat="1" ht="13.5" thickBot="1">
      <c r="A2" s="176"/>
      <c r="B2" s="123"/>
      <c r="C2" s="124"/>
      <c r="D2" s="124"/>
      <c r="E2" s="125"/>
      <c r="F2" s="124"/>
      <c r="G2" s="124"/>
      <c r="H2" s="176"/>
    </row>
    <row r="3" spans="1:104" s="177" customFormat="1" ht="13.5" thickTop="1">
      <c r="A3" s="214" t="s">
        <v>5</v>
      </c>
      <c r="B3" s="215"/>
      <c r="C3" s="126" t="str">
        <f>CONCATENATE(cislostavby," ",nazevstavby)</f>
        <v xml:space="preserve"> Nivnická 16 a 18, Mariánské Hory, Ostrava</v>
      </c>
      <c r="D3" s="192"/>
      <c r="E3" s="127"/>
      <c r="F3" s="193">
        <f>Rekapitulace!H1</f>
        <v>0</v>
      </c>
      <c r="G3" s="194"/>
      <c r="H3" s="176"/>
    </row>
    <row r="4" spans="1:104" s="177" customFormat="1" ht="13.5" thickBot="1">
      <c r="A4" s="216" t="s">
        <v>1</v>
      </c>
      <c r="B4" s="217"/>
      <c r="C4" s="128" t="str">
        <f>CONCATENATE(cisloobjektu," ",nazevobjektu)</f>
        <v xml:space="preserve"> Zařízení pro vytápění</v>
      </c>
      <c r="D4" s="195"/>
      <c r="E4" s="218"/>
      <c r="F4" s="218"/>
      <c r="G4" s="219"/>
      <c r="H4" s="176"/>
    </row>
    <row r="5" spans="1:104" s="177" customFormat="1" ht="13.5" thickTop="1">
      <c r="A5" s="129"/>
      <c r="B5" s="176"/>
      <c r="C5" s="176"/>
      <c r="D5" s="176"/>
      <c r="E5" s="196"/>
      <c r="F5" s="176"/>
      <c r="G5" s="197"/>
      <c r="H5" s="176"/>
    </row>
    <row r="6" spans="1:104" s="177" customFormat="1">
      <c r="A6" s="131" t="s">
        <v>58</v>
      </c>
      <c r="B6" s="132" t="s">
        <v>59</v>
      </c>
      <c r="C6" s="132" t="s">
        <v>60</v>
      </c>
      <c r="D6" s="132" t="s">
        <v>61</v>
      </c>
      <c r="E6" s="133" t="s">
        <v>62</v>
      </c>
      <c r="F6" s="132" t="s">
        <v>63</v>
      </c>
      <c r="G6" s="134" t="s">
        <v>64</v>
      </c>
      <c r="H6" s="176"/>
    </row>
    <row r="7" spans="1:104" s="177" customFormat="1">
      <c r="A7" s="135" t="s">
        <v>65</v>
      </c>
      <c r="B7" s="136" t="s">
        <v>68</v>
      </c>
      <c r="C7" s="137" t="s">
        <v>69</v>
      </c>
      <c r="D7" s="138"/>
      <c r="E7" s="182"/>
      <c r="F7" s="182"/>
      <c r="G7" s="183"/>
      <c r="H7" s="184"/>
      <c r="I7" s="185"/>
      <c r="O7" s="177">
        <v>1</v>
      </c>
    </row>
    <row r="8" spans="1:104" s="177" customFormat="1">
      <c r="A8" s="138">
        <v>1</v>
      </c>
      <c r="B8" s="139" t="s">
        <v>148</v>
      </c>
      <c r="C8" s="140" t="s">
        <v>174</v>
      </c>
      <c r="D8" s="159" t="s">
        <v>70</v>
      </c>
      <c r="E8" s="160">
        <v>12</v>
      </c>
      <c r="F8" s="160"/>
      <c r="G8" s="161">
        <f>E8*F8</f>
        <v>0</v>
      </c>
      <c r="H8" s="176"/>
      <c r="O8" s="177">
        <v>2</v>
      </c>
      <c r="AA8" s="177">
        <v>12</v>
      </c>
      <c r="AB8" s="177">
        <v>1</v>
      </c>
      <c r="AC8" s="177">
        <v>3</v>
      </c>
      <c r="AZ8" s="177">
        <v>2</v>
      </c>
      <c r="BA8" s="177">
        <f>IF(AZ8=1,G8,0)</f>
        <v>0</v>
      </c>
      <c r="BB8" s="177">
        <f>IF(AZ8=2,G8,0)</f>
        <v>0</v>
      </c>
      <c r="BC8" s="177">
        <f>IF(AZ8=3,G8,0)</f>
        <v>0</v>
      </c>
      <c r="BD8" s="177">
        <f>IF(AZ8=4,G8,0)</f>
        <v>0</v>
      </c>
      <c r="BE8" s="177">
        <f>IF(AZ8=5,G8,0)</f>
        <v>0</v>
      </c>
      <c r="CZ8" s="177">
        <v>0</v>
      </c>
    </row>
    <row r="9" spans="1:104" s="177" customFormat="1">
      <c r="A9" s="138">
        <v>2</v>
      </c>
      <c r="B9" s="139" t="s">
        <v>149</v>
      </c>
      <c r="C9" s="140" t="s">
        <v>112</v>
      </c>
      <c r="D9" s="159" t="s">
        <v>70</v>
      </c>
      <c r="E9" s="160">
        <v>408</v>
      </c>
      <c r="F9" s="160"/>
      <c r="G9" s="161">
        <f t="shared" ref="G9:G15" si="0">E9*F9</f>
        <v>0</v>
      </c>
      <c r="H9" s="176"/>
      <c r="O9" s="177">
        <v>2</v>
      </c>
      <c r="AA9" s="177">
        <v>12</v>
      </c>
      <c r="AB9" s="177">
        <v>1</v>
      </c>
      <c r="AZ9" s="177">
        <v>2</v>
      </c>
      <c r="BB9" s="177">
        <f t="shared" ref="BB9:BB15" si="1">IF(AZ9=2,G9,0)</f>
        <v>0</v>
      </c>
    </row>
    <row r="10" spans="1:104" s="177" customFormat="1">
      <c r="A10" s="138">
        <v>3</v>
      </c>
      <c r="B10" s="139" t="s">
        <v>150</v>
      </c>
      <c r="C10" s="140" t="s">
        <v>175</v>
      </c>
      <c r="D10" s="159" t="s">
        <v>70</v>
      </c>
      <c r="E10" s="160">
        <v>12</v>
      </c>
      <c r="F10" s="160"/>
      <c r="G10" s="161">
        <f t="shared" si="0"/>
        <v>0</v>
      </c>
      <c r="H10" s="176"/>
      <c r="O10" s="177">
        <v>2</v>
      </c>
      <c r="AA10" s="177">
        <v>12</v>
      </c>
      <c r="AB10" s="177">
        <v>1</v>
      </c>
      <c r="AZ10" s="177">
        <v>2</v>
      </c>
      <c r="BB10" s="177">
        <f t="shared" si="1"/>
        <v>0</v>
      </c>
    </row>
    <row r="11" spans="1:104" s="177" customFormat="1">
      <c r="A11" s="138">
        <v>4</v>
      </c>
      <c r="B11" s="139" t="s">
        <v>151</v>
      </c>
      <c r="C11" s="140" t="s">
        <v>176</v>
      </c>
      <c r="D11" s="159" t="s">
        <v>70</v>
      </c>
      <c r="E11" s="160">
        <v>18</v>
      </c>
      <c r="F11" s="160"/>
      <c r="G11" s="161">
        <f t="shared" si="0"/>
        <v>0</v>
      </c>
      <c r="H11" s="176"/>
      <c r="O11" s="177">
        <v>2</v>
      </c>
      <c r="AA11" s="177">
        <v>12</v>
      </c>
      <c r="AB11" s="177">
        <v>1</v>
      </c>
      <c r="AZ11" s="177">
        <v>2</v>
      </c>
      <c r="BB11" s="177">
        <f t="shared" si="1"/>
        <v>0</v>
      </c>
    </row>
    <row r="12" spans="1:104" s="177" customFormat="1">
      <c r="A12" s="138">
        <v>5</v>
      </c>
      <c r="B12" s="139" t="s">
        <v>169</v>
      </c>
      <c r="C12" s="140" t="s">
        <v>177</v>
      </c>
      <c r="D12" s="159" t="s">
        <v>70</v>
      </c>
      <c r="E12" s="160">
        <v>24</v>
      </c>
      <c r="F12" s="160"/>
      <c r="G12" s="161">
        <f t="shared" si="0"/>
        <v>0</v>
      </c>
      <c r="H12" s="176"/>
      <c r="O12" s="177">
        <v>2</v>
      </c>
      <c r="AA12" s="177">
        <v>12</v>
      </c>
      <c r="AB12" s="177">
        <v>1</v>
      </c>
      <c r="AZ12" s="177">
        <v>2</v>
      </c>
      <c r="BB12" s="177">
        <f t="shared" si="1"/>
        <v>0</v>
      </c>
    </row>
    <row r="13" spans="1:104" s="177" customFormat="1">
      <c r="A13" s="138">
        <v>6</v>
      </c>
      <c r="B13" s="139" t="s">
        <v>170</v>
      </c>
      <c r="C13" s="140" t="s">
        <v>178</v>
      </c>
      <c r="D13" s="159" t="s">
        <v>70</v>
      </c>
      <c r="E13" s="160">
        <v>18</v>
      </c>
      <c r="F13" s="160"/>
      <c r="G13" s="161">
        <f t="shared" si="0"/>
        <v>0</v>
      </c>
      <c r="H13" s="176"/>
      <c r="O13" s="177">
        <v>2</v>
      </c>
      <c r="AA13" s="177">
        <v>12</v>
      </c>
      <c r="AB13" s="177">
        <v>1</v>
      </c>
      <c r="AZ13" s="177">
        <v>2</v>
      </c>
      <c r="BB13" s="177">
        <f t="shared" si="1"/>
        <v>0</v>
      </c>
    </row>
    <row r="14" spans="1:104" s="177" customFormat="1">
      <c r="A14" s="138">
        <v>7</v>
      </c>
      <c r="B14" s="139" t="s">
        <v>171</v>
      </c>
      <c r="C14" s="140" t="s">
        <v>179</v>
      </c>
      <c r="D14" s="159" t="s">
        <v>70</v>
      </c>
      <c r="E14" s="160">
        <v>90</v>
      </c>
      <c r="F14" s="160"/>
      <c r="G14" s="161">
        <f t="shared" si="0"/>
        <v>0</v>
      </c>
      <c r="H14" s="176"/>
      <c r="O14" s="177">
        <v>2</v>
      </c>
      <c r="AA14" s="177">
        <v>12</v>
      </c>
      <c r="AB14" s="177">
        <v>1</v>
      </c>
      <c r="AZ14" s="177">
        <v>2</v>
      </c>
      <c r="BB14" s="177">
        <f t="shared" si="1"/>
        <v>0</v>
      </c>
    </row>
    <row r="15" spans="1:104" s="177" customFormat="1">
      <c r="A15" s="138">
        <v>8</v>
      </c>
      <c r="B15" s="139" t="s">
        <v>172</v>
      </c>
      <c r="C15" s="140" t="s">
        <v>179</v>
      </c>
      <c r="D15" s="159" t="s">
        <v>70</v>
      </c>
      <c r="E15" s="160">
        <v>258</v>
      </c>
      <c r="F15" s="160"/>
      <c r="G15" s="161">
        <f t="shared" si="0"/>
        <v>0</v>
      </c>
      <c r="H15" s="176"/>
      <c r="O15" s="177">
        <v>2</v>
      </c>
      <c r="AA15" s="177">
        <v>12</v>
      </c>
      <c r="AB15" s="177">
        <v>1</v>
      </c>
      <c r="AZ15" s="177">
        <v>2</v>
      </c>
      <c r="BB15" s="177">
        <f t="shared" si="1"/>
        <v>0</v>
      </c>
    </row>
    <row r="16" spans="1:104" s="177" customFormat="1">
      <c r="A16" s="138">
        <v>9</v>
      </c>
      <c r="B16" s="139" t="s">
        <v>145</v>
      </c>
      <c r="C16" s="140" t="s">
        <v>71</v>
      </c>
      <c r="D16" s="159" t="s">
        <v>54</v>
      </c>
      <c r="E16" s="160">
        <v>316</v>
      </c>
      <c r="F16" s="160"/>
      <c r="G16" s="161">
        <f>E16*F16</f>
        <v>0</v>
      </c>
      <c r="H16" s="176"/>
      <c r="O16" s="177">
        <v>2</v>
      </c>
      <c r="AA16" s="177">
        <v>12</v>
      </c>
      <c r="AB16" s="177">
        <v>1</v>
      </c>
      <c r="AC16" s="177">
        <v>8</v>
      </c>
      <c r="AZ16" s="177">
        <v>2</v>
      </c>
      <c r="BA16" s="177">
        <f>IF(AZ16=1,G16,0)</f>
        <v>0</v>
      </c>
      <c r="BB16" s="177">
        <f>IF(AZ16=2,G16,0)</f>
        <v>0</v>
      </c>
      <c r="BC16" s="177">
        <f>IF(AZ16=3,G16,0)</f>
        <v>0</v>
      </c>
      <c r="BD16" s="177">
        <f>IF(AZ16=4,G16,0)</f>
        <v>0</v>
      </c>
      <c r="BE16" s="177">
        <f>IF(AZ16=5,G16,0)</f>
        <v>0</v>
      </c>
      <c r="CZ16" s="177">
        <v>0</v>
      </c>
    </row>
    <row r="17" spans="1:104" s="177" customFormat="1">
      <c r="A17" s="190"/>
      <c r="B17" s="144" t="s">
        <v>66</v>
      </c>
      <c r="C17" s="145" t="str">
        <f>CONCATENATE(B7," ",C7)</f>
        <v>713 Izolace tepelné</v>
      </c>
      <c r="D17" s="190"/>
      <c r="E17" s="191"/>
      <c r="F17" s="191"/>
      <c r="G17" s="146">
        <f>SUM(G7:G16)</f>
        <v>0</v>
      </c>
      <c r="H17" s="176"/>
      <c r="O17" s="177">
        <v>4</v>
      </c>
      <c r="BA17" s="186">
        <f>SUM(BA7:BA16)</f>
        <v>0</v>
      </c>
      <c r="BB17" s="186">
        <f>SUM(BB7:BB16)</f>
        <v>0</v>
      </c>
      <c r="BC17" s="186">
        <f>SUM(BC7:BC16)</f>
        <v>0</v>
      </c>
      <c r="BD17" s="186">
        <f>SUM(BD7:BD16)</f>
        <v>0</v>
      </c>
      <c r="BE17" s="186">
        <f>SUM(BE7:BE16)</f>
        <v>0</v>
      </c>
    </row>
    <row r="18" spans="1:104" s="177" customFormat="1">
      <c r="A18" s="135" t="s">
        <v>65</v>
      </c>
      <c r="B18" s="136" t="s">
        <v>72</v>
      </c>
      <c r="C18" s="137" t="s">
        <v>106</v>
      </c>
      <c r="D18" s="138"/>
      <c r="E18" s="182"/>
      <c r="F18" s="182"/>
      <c r="G18" s="183"/>
      <c r="H18" s="184"/>
      <c r="I18" s="185"/>
      <c r="O18" s="177">
        <v>1</v>
      </c>
    </row>
    <row r="19" spans="1:104" s="177" customFormat="1">
      <c r="A19" s="138">
        <v>10</v>
      </c>
      <c r="B19" s="139" t="s">
        <v>147</v>
      </c>
      <c r="C19" s="140" t="s">
        <v>196</v>
      </c>
      <c r="D19" s="159" t="s">
        <v>73</v>
      </c>
      <c r="E19" s="160">
        <v>0</v>
      </c>
      <c r="F19" s="160"/>
      <c r="G19" s="161">
        <f t="shared" ref="G19:G20" si="2">E19*F19</f>
        <v>0</v>
      </c>
      <c r="H19" s="176"/>
      <c r="O19" s="177">
        <v>2</v>
      </c>
      <c r="AA19" s="177">
        <v>12</v>
      </c>
      <c r="AB19" s="177">
        <v>1</v>
      </c>
      <c r="AC19" s="177">
        <v>9</v>
      </c>
      <c r="AZ19" s="177">
        <v>2</v>
      </c>
      <c r="BA19" s="177">
        <f t="shared" ref="BA19:BA20" si="3">IF(AZ19=1,G19,0)</f>
        <v>0</v>
      </c>
      <c r="BB19" s="177">
        <f t="shared" ref="BB19:BB20" si="4">IF(AZ19=2,G19,0)</f>
        <v>0</v>
      </c>
      <c r="BC19" s="177">
        <f t="shared" ref="BC19:BC20" si="5">IF(AZ19=3,G19,0)</f>
        <v>0</v>
      </c>
      <c r="BD19" s="177">
        <f t="shared" ref="BD19:BD20" si="6">IF(AZ19=4,G19,0)</f>
        <v>0</v>
      </c>
      <c r="BE19" s="177">
        <f t="shared" ref="BE19:BE20" si="7">IF(AZ19=5,G19,0)</f>
        <v>0</v>
      </c>
      <c r="CZ19" s="177">
        <v>4.2000000000000002E-4</v>
      </c>
    </row>
    <row r="20" spans="1:104" s="177" customFormat="1">
      <c r="A20" s="138">
        <v>11</v>
      </c>
      <c r="B20" s="139" t="s">
        <v>145</v>
      </c>
      <c r="C20" s="140" t="s">
        <v>77</v>
      </c>
      <c r="D20" s="159" t="s">
        <v>54</v>
      </c>
      <c r="E20" s="160">
        <v>0</v>
      </c>
      <c r="F20" s="160"/>
      <c r="G20" s="161">
        <f t="shared" si="2"/>
        <v>0</v>
      </c>
      <c r="H20" s="176"/>
      <c r="O20" s="177">
        <v>2</v>
      </c>
      <c r="AA20" s="177">
        <v>12</v>
      </c>
      <c r="AB20" s="177">
        <v>1</v>
      </c>
      <c r="AC20" s="177">
        <v>21</v>
      </c>
      <c r="AZ20" s="177">
        <v>2</v>
      </c>
      <c r="BA20" s="177">
        <f t="shared" si="3"/>
        <v>0</v>
      </c>
      <c r="BB20" s="177">
        <f t="shared" si="4"/>
        <v>0</v>
      </c>
      <c r="BC20" s="177">
        <f t="shared" si="5"/>
        <v>0</v>
      </c>
      <c r="BD20" s="177">
        <f t="shared" si="6"/>
        <v>0</v>
      </c>
      <c r="BE20" s="177">
        <f t="shared" si="7"/>
        <v>0</v>
      </c>
      <c r="CZ20" s="177">
        <v>0</v>
      </c>
    </row>
    <row r="21" spans="1:104" s="177" customFormat="1">
      <c r="A21" s="190"/>
      <c r="B21" s="144" t="s">
        <v>66</v>
      </c>
      <c r="C21" s="145" t="str">
        <f>CONCATENATE(B18," ",C18)</f>
        <v>731 Strojovny I.</v>
      </c>
      <c r="D21" s="190"/>
      <c r="E21" s="191"/>
      <c r="F21" s="191"/>
      <c r="G21" s="146">
        <f>SUM(G18:G20)</f>
        <v>0</v>
      </c>
      <c r="H21" s="176"/>
      <c r="O21" s="177">
        <v>4</v>
      </c>
      <c r="AA21" s="177">
        <v>12</v>
      </c>
      <c r="AB21" s="177">
        <v>1</v>
      </c>
      <c r="AZ21" s="177">
        <v>2</v>
      </c>
      <c r="BA21" s="186">
        <f>SUM(BA18:BA20)</f>
        <v>0</v>
      </c>
      <c r="BB21" s="186">
        <f>SUM(BB18:BB20)</f>
        <v>0</v>
      </c>
      <c r="BC21" s="186">
        <f>SUM(BC18:BC20)</f>
        <v>0</v>
      </c>
      <c r="BD21" s="186">
        <f>SUM(BD18:BD20)</f>
        <v>0</v>
      </c>
      <c r="BE21" s="186">
        <f>SUM(BE18:BE20)</f>
        <v>0</v>
      </c>
    </row>
    <row r="22" spans="1:104" s="177" customFormat="1">
      <c r="A22" s="135" t="s">
        <v>65</v>
      </c>
      <c r="B22" s="136" t="s">
        <v>76</v>
      </c>
      <c r="C22" s="137" t="s">
        <v>107</v>
      </c>
      <c r="D22" s="138"/>
      <c r="E22" s="182"/>
      <c r="F22" s="182"/>
      <c r="G22" s="183"/>
      <c r="H22" s="184"/>
      <c r="I22" s="185"/>
      <c r="O22" s="177">
        <v>1</v>
      </c>
      <c r="AA22" s="177">
        <v>12</v>
      </c>
      <c r="AB22" s="177">
        <v>1</v>
      </c>
      <c r="BB22" s="177">
        <f t="shared" ref="BB22:BB39" si="8">IF(AZ22=2,G22,0)</f>
        <v>0</v>
      </c>
    </row>
    <row r="23" spans="1:104" s="177" customFormat="1">
      <c r="A23" s="155">
        <v>12</v>
      </c>
      <c r="B23" s="156" t="s">
        <v>146</v>
      </c>
      <c r="C23" s="157" t="s">
        <v>196</v>
      </c>
      <c r="D23" s="173" t="s">
        <v>74</v>
      </c>
      <c r="E23" s="174">
        <v>0</v>
      </c>
      <c r="F23" s="174"/>
      <c r="G23" s="175">
        <f>E23*F23</f>
        <v>0</v>
      </c>
      <c r="H23" s="176"/>
      <c r="O23" s="177">
        <v>2</v>
      </c>
      <c r="AA23" s="177">
        <v>12</v>
      </c>
      <c r="AB23" s="177">
        <v>1</v>
      </c>
      <c r="AC23" s="177">
        <v>22</v>
      </c>
      <c r="AZ23" s="177">
        <v>2</v>
      </c>
      <c r="BA23" s="177">
        <f>IF(AZ23=1,G23,0)</f>
        <v>0</v>
      </c>
      <c r="BB23" s="177">
        <f t="shared" si="8"/>
        <v>0</v>
      </c>
      <c r="BC23" s="177">
        <f>IF(AZ23=3,G23,0)</f>
        <v>0</v>
      </c>
      <c r="BD23" s="177">
        <f>IF(AZ23=4,G23,0)</f>
        <v>0</v>
      </c>
      <c r="BE23" s="177">
        <f>IF(AZ23=5,G23,0)</f>
        <v>0</v>
      </c>
      <c r="CZ23" s="177">
        <v>0</v>
      </c>
    </row>
    <row r="24" spans="1:104" s="177" customFormat="1">
      <c r="A24" s="138">
        <v>13</v>
      </c>
      <c r="B24" s="139" t="s">
        <v>145</v>
      </c>
      <c r="C24" s="140" t="s">
        <v>77</v>
      </c>
      <c r="D24" s="159" t="s">
        <v>54</v>
      </c>
      <c r="E24" s="160">
        <v>0</v>
      </c>
      <c r="F24" s="160"/>
      <c r="G24" s="161">
        <f>E24*F24</f>
        <v>0</v>
      </c>
      <c r="H24" s="176"/>
      <c r="O24" s="177">
        <v>2</v>
      </c>
      <c r="AA24" s="177">
        <v>12</v>
      </c>
      <c r="AB24" s="177">
        <v>1</v>
      </c>
      <c r="AC24" s="177">
        <v>25</v>
      </c>
      <c r="AZ24" s="177">
        <v>2</v>
      </c>
      <c r="BA24" s="177">
        <f>IF(AZ24=1,G24,0)</f>
        <v>0</v>
      </c>
      <c r="BB24" s="177">
        <f t="shared" si="8"/>
        <v>0</v>
      </c>
      <c r="BC24" s="177">
        <f>IF(AZ24=3,G24,0)</f>
        <v>0</v>
      </c>
      <c r="BD24" s="177">
        <f>IF(AZ24=4,G24,0)</f>
        <v>0</v>
      </c>
      <c r="BE24" s="177">
        <f>IF(AZ24=5,G24,0)</f>
        <v>0</v>
      </c>
      <c r="CZ24" s="177">
        <v>0</v>
      </c>
    </row>
    <row r="25" spans="1:104" s="178" customFormat="1">
      <c r="A25" s="179"/>
      <c r="B25" s="187" t="s">
        <v>66</v>
      </c>
      <c r="C25" s="188" t="str">
        <f>CONCATENATE(B22," ",C22)</f>
        <v>732 Strojovny II.</v>
      </c>
      <c r="D25" s="179"/>
      <c r="E25" s="180"/>
      <c r="F25" s="180"/>
      <c r="G25" s="189">
        <f>SUM(G22:G24)</f>
        <v>0</v>
      </c>
      <c r="H25" s="130"/>
      <c r="O25" s="178">
        <v>4</v>
      </c>
      <c r="AA25" s="178">
        <v>12</v>
      </c>
      <c r="AB25" s="177">
        <v>1</v>
      </c>
      <c r="BA25" s="181">
        <f>SUM(BA22:BA24)</f>
        <v>0</v>
      </c>
      <c r="BB25" s="177">
        <f>SUM(BB22:BB24)</f>
        <v>0</v>
      </c>
      <c r="BC25" s="181">
        <f>SUM(BC22:BC24)</f>
        <v>0</v>
      </c>
      <c r="BD25" s="181">
        <f>SUM(BD22:BD24)</f>
        <v>0</v>
      </c>
      <c r="BE25" s="181">
        <f>SUM(BE22:BE24)</f>
        <v>0</v>
      </c>
    </row>
    <row r="26" spans="1:104" s="177" customFormat="1">
      <c r="A26" s="135" t="s">
        <v>65</v>
      </c>
      <c r="B26" s="136" t="s">
        <v>78</v>
      </c>
      <c r="C26" s="137" t="s">
        <v>110</v>
      </c>
      <c r="D26" s="138"/>
      <c r="E26" s="182"/>
      <c r="F26" s="182"/>
      <c r="G26" s="183"/>
      <c r="H26" s="184"/>
      <c r="I26" s="185"/>
      <c r="O26" s="177">
        <v>1</v>
      </c>
      <c r="AA26" s="177">
        <v>12</v>
      </c>
      <c r="AB26" s="177">
        <v>1</v>
      </c>
      <c r="BB26" s="177">
        <f t="shared" si="8"/>
        <v>0</v>
      </c>
    </row>
    <row r="27" spans="1:104" s="178" customFormat="1">
      <c r="A27" s="155">
        <v>14</v>
      </c>
      <c r="B27" s="156" t="s">
        <v>117</v>
      </c>
      <c r="C27" s="157" t="s">
        <v>180</v>
      </c>
      <c r="D27" s="152" t="s">
        <v>74</v>
      </c>
      <c r="E27" s="153">
        <v>12</v>
      </c>
      <c r="F27" s="153"/>
      <c r="G27" s="154">
        <f t="shared" ref="G27:G39" si="9">E27*F27</f>
        <v>0</v>
      </c>
      <c r="H27" s="130"/>
      <c r="O27" s="177">
        <v>2</v>
      </c>
      <c r="AA27" s="178">
        <v>12</v>
      </c>
      <c r="AB27" s="177">
        <v>1</v>
      </c>
      <c r="AC27" s="178">
        <v>22</v>
      </c>
      <c r="AZ27" s="178">
        <v>2</v>
      </c>
      <c r="BA27" s="178">
        <f>IF(AZ27=1,G27,0)</f>
        <v>0</v>
      </c>
      <c r="BB27" s="177">
        <f t="shared" si="8"/>
        <v>0</v>
      </c>
      <c r="BC27" s="178">
        <f>IF(AZ27=3,G27,0)</f>
        <v>0</v>
      </c>
      <c r="BD27" s="178">
        <f>IF(AZ27=4,G27,0)</f>
        <v>0</v>
      </c>
      <c r="BE27" s="178">
        <f>IF(AZ27=5,G27,0)</f>
        <v>0</v>
      </c>
      <c r="CZ27" s="178">
        <v>0</v>
      </c>
    </row>
    <row r="28" spans="1:104" s="178" customFormat="1">
      <c r="A28" s="155">
        <v>15</v>
      </c>
      <c r="B28" s="156" t="s">
        <v>118</v>
      </c>
      <c r="C28" s="158" t="s">
        <v>188</v>
      </c>
      <c r="D28" s="152" t="s">
        <v>74</v>
      </c>
      <c r="E28" s="153">
        <v>4</v>
      </c>
      <c r="F28" s="153"/>
      <c r="G28" s="154">
        <f t="shared" si="9"/>
        <v>0</v>
      </c>
      <c r="H28" s="130"/>
      <c r="O28" s="177">
        <v>2</v>
      </c>
      <c r="AZ28" s="178">
        <v>2</v>
      </c>
      <c r="BB28" s="177">
        <f t="shared" si="8"/>
        <v>0</v>
      </c>
    </row>
    <row r="29" spans="1:104" s="178" customFormat="1">
      <c r="A29" s="155">
        <v>16</v>
      </c>
      <c r="B29" s="156" t="s">
        <v>119</v>
      </c>
      <c r="C29" s="158" t="s">
        <v>181</v>
      </c>
      <c r="D29" s="152" t="s">
        <v>74</v>
      </c>
      <c r="E29" s="153">
        <v>24</v>
      </c>
      <c r="F29" s="153"/>
      <c r="G29" s="154">
        <f t="shared" si="9"/>
        <v>0</v>
      </c>
      <c r="H29" s="130"/>
      <c r="O29" s="177">
        <v>2</v>
      </c>
      <c r="AZ29" s="178">
        <v>2</v>
      </c>
      <c r="BB29" s="177">
        <f t="shared" si="8"/>
        <v>0</v>
      </c>
    </row>
    <row r="30" spans="1:104" s="178" customFormat="1">
      <c r="A30" s="155">
        <v>17</v>
      </c>
      <c r="B30" s="156" t="s">
        <v>120</v>
      </c>
      <c r="C30" s="158" t="s">
        <v>182</v>
      </c>
      <c r="D30" s="152" t="s">
        <v>74</v>
      </c>
      <c r="E30" s="153">
        <v>12</v>
      </c>
      <c r="F30" s="153"/>
      <c r="G30" s="154">
        <f t="shared" si="9"/>
        <v>0</v>
      </c>
      <c r="H30" s="130"/>
      <c r="O30" s="177">
        <v>2</v>
      </c>
      <c r="AZ30" s="178">
        <v>2</v>
      </c>
      <c r="BB30" s="177">
        <f t="shared" si="8"/>
        <v>0</v>
      </c>
    </row>
    <row r="31" spans="1:104" s="178" customFormat="1">
      <c r="A31" s="155">
        <v>18</v>
      </c>
      <c r="B31" s="156" t="s">
        <v>121</v>
      </c>
      <c r="C31" s="158" t="s">
        <v>187</v>
      </c>
      <c r="D31" s="152" t="s">
        <v>74</v>
      </c>
      <c r="E31" s="153">
        <v>8</v>
      </c>
      <c r="F31" s="153"/>
      <c r="G31" s="154">
        <f t="shared" si="9"/>
        <v>0</v>
      </c>
      <c r="H31" s="130"/>
      <c r="O31" s="177">
        <v>2</v>
      </c>
      <c r="AZ31" s="178">
        <v>2</v>
      </c>
      <c r="BB31" s="177">
        <f t="shared" si="8"/>
        <v>0</v>
      </c>
    </row>
    <row r="32" spans="1:104" s="178" customFormat="1">
      <c r="A32" s="155">
        <v>19</v>
      </c>
      <c r="B32" s="156" t="s">
        <v>122</v>
      </c>
      <c r="C32" s="158" t="s">
        <v>183</v>
      </c>
      <c r="D32" s="152" t="s">
        <v>74</v>
      </c>
      <c r="E32" s="153">
        <v>2</v>
      </c>
      <c r="F32" s="153"/>
      <c r="G32" s="154">
        <f t="shared" si="9"/>
        <v>0</v>
      </c>
      <c r="H32" s="130"/>
      <c r="O32" s="177">
        <v>2</v>
      </c>
      <c r="AZ32" s="178">
        <v>2</v>
      </c>
      <c r="BB32" s="177">
        <f t="shared" si="8"/>
        <v>0</v>
      </c>
    </row>
    <row r="33" spans="1:104" s="178" customFormat="1">
      <c r="A33" s="155">
        <v>20</v>
      </c>
      <c r="B33" s="156" t="s">
        <v>123</v>
      </c>
      <c r="C33" s="158" t="s">
        <v>184</v>
      </c>
      <c r="D33" s="152" t="s">
        <v>74</v>
      </c>
      <c r="E33" s="153">
        <v>1</v>
      </c>
      <c r="F33" s="153"/>
      <c r="G33" s="154">
        <f t="shared" si="9"/>
        <v>0</v>
      </c>
      <c r="H33" s="130"/>
      <c r="O33" s="177">
        <v>2</v>
      </c>
      <c r="AZ33" s="178">
        <v>2</v>
      </c>
      <c r="BB33" s="177">
        <f t="shared" si="8"/>
        <v>0</v>
      </c>
    </row>
    <row r="34" spans="1:104" s="178" customFormat="1">
      <c r="A34" s="155">
        <v>21</v>
      </c>
      <c r="B34" s="156" t="s">
        <v>124</v>
      </c>
      <c r="C34" s="158" t="s">
        <v>185</v>
      </c>
      <c r="D34" s="152" t="s">
        <v>74</v>
      </c>
      <c r="E34" s="153">
        <v>4</v>
      </c>
      <c r="F34" s="153"/>
      <c r="G34" s="154">
        <f t="shared" si="9"/>
        <v>0</v>
      </c>
      <c r="H34" s="130"/>
      <c r="O34" s="177">
        <v>2</v>
      </c>
      <c r="AZ34" s="178">
        <v>2</v>
      </c>
      <c r="BB34" s="177">
        <f t="shared" si="8"/>
        <v>0</v>
      </c>
    </row>
    <row r="35" spans="1:104" s="178" customFormat="1">
      <c r="A35" s="155">
        <v>22</v>
      </c>
      <c r="B35" s="156" t="s">
        <v>125</v>
      </c>
      <c r="C35" s="158" t="s">
        <v>186</v>
      </c>
      <c r="D35" s="152" t="s">
        <v>74</v>
      </c>
      <c r="E35" s="153">
        <v>1</v>
      </c>
      <c r="F35" s="153"/>
      <c r="G35" s="154">
        <f t="shared" si="9"/>
        <v>0</v>
      </c>
      <c r="H35" s="130"/>
      <c r="O35" s="177">
        <v>2</v>
      </c>
      <c r="AA35" s="178">
        <v>12</v>
      </c>
      <c r="AB35" s="178">
        <v>0</v>
      </c>
      <c r="AC35" s="178">
        <v>23</v>
      </c>
      <c r="AZ35" s="178">
        <v>2</v>
      </c>
      <c r="BA35" s="178">
        <f>IF(AZ35=1,G35,0)</f>
        <v>0</v>
      </c>
      <c r="BB35" s="177">
        <f t="shared" si="8"/>
        <v>0</v>
      </c>
      <c r="BC35" s="178">
        <f>IF(AZ35=3,G35,0)</f>
        <v>0</v>
      </c>
      <c r="BD35" s="178">
        <f>IF(AZ35=4,G35,0)</f>
        <v>0</v>
      </c>
      <c r="BE35" s="178">
        <f>IF(AZ35=5,G35,0)</f>
        <v>0</v>
      </c>
      <c r="CZ35" s="178">
        <v>3.63E-3</v>
      </c>
    </row>
    <row r="36" spans="1:104" s="178" customFormat="1">
      <c r="A36" s="155">
        <v>23</v>
      </c>
      <c r="B36" s="156" t="s">
        <v>126</v>
      </c>
      <c r="C36" s="158" t="s">
        <v>189</v>
      </c>
      <c r="D36" s="152" t="s">
        <v>74</v>
      </c>
      <c r="E36" s="153">
        <v>12</v>
      </c>
      <c r="F36" s="153"/>
      <c r="G36" s="154">
        <f t="shared" si="9"/>
        <v>0</v>
      </c>
      <c r="H36" s="130"/>
      <c r="O36" s="177">
        <v>2</v>
      </c>
      <c r="AZ36" s="178">
        <v>2</v>
      </c>
      <c r="BB36" s="177">
        <f t="shared" si="8"/>
        <v>0</v>
      </c>
    </row>
    <row r="37" spans="1:104" s="178" customFormat="1">
      <c r="A37" s="155">
        <v>24</v>
      </c>
      <c r="B37" s="156" t="s">
        <v>197</v>
      </c>
      <c r="C37" s="158" t="s">
        <v>190</v>
      </c>
      <c r="D37" s="152" t="s">
        <v>74</v>
      </c>
      <c r="E37" s="153">
        <v>1</v>
      </c>
      <c r="F37" s="153"/>
      <c r="G37" s="154">
        <f t="shared" si="9"/>
        <v>0</v>
      </c>
      <c r="H37" s="130"/>
      <c r="O37" s="177">
        <v>2</v>
      </c>
      <c r="AZ37" s="178">
        <v>2</v>
      </c>
      <c r="BB37" s="177">
        <f t="shared" si="8"/>
        <v>0</v>
      </c>
    </row>
    <row r="38" spans="1:104" s="178" customFormat="1">
      <c r="A38" s="155">
        <v>25</v>
      </c>
      <c r="B38" s="156" t="s">
        <v>127</v>
      </c>
      <c r="C38" s="158" t="s">
        <v>116</v>
      </c>
      <c r="D38" s="152" t="s">
        <v>75</v>
      </c>
      <c r="E38" s="153">
        <v>81</v>
      </c>
      <c r="F38" s="153"/>
      <c r="G38" s="154">
        <f t="shared" si="9"/>
        <v>0</v>
      </c>
      <c r="H38" s="130"/>
      <c r="O38" s="177">
        <v>2</v>
      </c>
      <c r="AZ38" s="178">
        <v>2</v>
      </c>
      <c r="BB38" s="177">
        <f t="shared" si="8"/>
        <v>0</v>
      </c>
    </row>
    <row r="39" spans="1:104" s="178" customFormat="1">
      <c r="A39" s="155">
        <v>26</v>
      </c>
      <c r="B39" s="139" t="s">
        <v>145</v>
      </c>
      <c r="C39" s="140" t="s">
        <v>77</v>
      </c>
      <c r="D39" s="141" t="s">
        <v>54</v>
      </c>
      <c r="E39" s="142">
        <v>3485</v>
      </c>
      <c r="F39" s="142"/>
      <c r="G39" s="143">
        <f t="shared" si="9"/>
        <v>0</v>
      </c>
      <c r="H39" s="130"/>
      <c r="O39" s="177">
        <v>2</v>
      </c>
      <c r="AA39" s="178">
        <v>12</v>
      </c>
      <c r="AB39" s="178">
        <v>0</v>
      </c>
      <c r="AC39" s="178">
        <v>25</v>
      </c>
      <c r="AZ39" s="178">
        <v>2</v>
      </c>
      <c r="BA39" s="178">
        <f>IF(AZ39=1,G39,0)</f>
        <v>0</v>
      </c>
      <c r="BB39" s="177">
        <f t="shared" si="8"/>
        <v>0</v>
      </c>
      <c r="BC39" s="178">
        <f>IF(AZ39=3,G39,0)</f>
        <v>0</v>
      </c>
      <c r="BD39" s="178">
        <f>IF(AZ39=4,G39,0)</f>
        <v>0</v>
      </c>
      <c r="BE39" s="178">
        <f>IF(AZ39=5,G39,0)</f>
        <v>0</v>
      </c>
      <c r="CZ39" s="178">
        <v>0</v>
      </c>
    </row>
    <row r="40" spans="1:104" s="178" customFormat="1">
      <c r="A40" s="179"/>
      <c r="B40" s="144" t="s">
        <v>66</v>
      </c>
      <c r="C40" s="145" t="str">
        <f>CONCATENATE(B26," ",C26)</f>
        <v>733 Otopná tělesa</v>
      </c>
      <c r="D40" s="179"/>
      <c r="E40" s="180"/>
      <c r="F40" s="180"/>
      <c r="G40" s="146">
        <f>SUM(G26:G39)</f>
        <v>0</v>
      </c>
      <c r="H40" s="130"/>
      <c r="O40" s="177">
        <v>4</v>
      </c>
      <c r="BA40" s="181">
        <f>SUM(BA26:BA39)</f>
        <v>0</v>
      </c>
      <c r="BB40" s="181">
        <f>SUM(BB27:BB39)</f>
        <v>0</v>
      </c>
      <c r="BC40" s="181">
        <f>SUM(BC26:BC39)</f>
        <v>0</v>
      </c>
      <c r="BD40" s="181">
        <f>SUM(BD26:BD39)</f>
        <v>0</v>
      </c>
      <c r="BE40" s="181">
        <f>SUM(BE26:BE39)</f>
        <v>0</v>
      </c>
    </row>
    <row r="41" spans="1:104" s="177" customFormat="1">
      <c r="A41" s="135" t="s">
        <v>65</v>
      </c>
      <c r="B41" s="136" t="s">
        <v>85</v>
      </c>
      <c r="C41" s="137" t="s">
        <v>79</v>
      </c>
      <c r="D41" s="138"/>
      <c r="E41" s="182"/>
      <c r="F41" s="182"/>
      <c r="G41" s="183"/>
      <c r="H41" s="184"/>
      <c r="I41" s="185"/>
      <c r="O41" s="177">
        <v>1</v>
      </c>
    </row>
    <row r="42" spans="1:104" s="177" customFormat="1">
      <c r="A42" s="138">
        <v>28</v>
      </c>
      <c r="B42" s="139" t="s">
        <v>129</v>
      </c>
      <c r="C42" s="140" t="s">
        <v>198</v>
      </c>
      <c r="D42" s="159" t="s">
        <v>70</v>
      </c>
      <c r="E42" s="160">
        <v>258</v>
      </c>
      <c r="F42" s="160"/>
      <c r="G42" s="161">
        <f>E42*F42</f>
        <v>0</v>
      </c>
      <c r="H42" s="176"/>
      <c r="O42" s="177">
        <v>2</v>
      </c>
      <c r="AA42" s="177">
        <v>12</v>
      </c>
      <c r="AB42" s="177">
        <v>0</v>
      </c>
      <c r="AC42" s="177">
        <v>27</v>
      </c>
      <c r="AZ42" s="177">
        <v>2</v>
      </c>
      <c r="BA42" s="177">
        <f t="shared" ref="BA42:BA52" si="10">IF(AZ42=1,G42,0)</f>
        <v>0</v>
      </c>
      <c r="BB42" s="177">
        <f t="shared" ref="BB42:BB52" si="11">IF(AZ42=2,G42,0)</f>
        <v>0</v>
      </c>
      <c r="BC42" s="177">
        <f t="shared" ref="BC42:BC52" si="12">IF(AZ42=3,G42,0)</f>
        <v>0</v>
      </c>
      <c r="BD42" s="177">
        <f t="shared" ref="BD42:BD52" si="13">IF(AZ42=4,G42,0)</f>
        <v>0</v>
      </c>
      <c r="BE42" s="177">
        <f t="shared" ref="BE42:BE52" si="14">IF(AZ42=5,G42,0)</f>
        <v>0</v>
      </c>
      <c r="CZ42" s="177">
        <v>6.4900000000000001E-3</v>
      </c>
    </row>
    <row r="43" spans="1:104" s="177" customFormat="1">
      <c r="A43" s="138"/>
      <c r="B43" s="139" t="s">
        <v>130</v>
      </c>
      <c r="C43" s="140" t="s">
        <v>199</v>
      </c>
      <c r="D43" s="159" t="s">
        <v>70</v>
      </c>
      <c r="E43" s="160">
        <v>90</v>
      </c>
      <c r="F43" s="160"/>
      <c r="G43" s="161">
        <f t="shared" ref="G43:G47" si="15">E43*F43</f>
        <v>0</v>
      </c>
      <c r="H43" s="176"/>
      <c r="O43" s="177">
        <v>2</v>
      </c>
      <c r="AZ43" s="177">
        <v>2</v>
      </c>
      <c r="BB43" s="177">
        <f t="shared" si="11"/>
        <v>0</v>
      </c>
    </row>
    <row r="44" spans="1:104" s="177" customFormat="1">
      <c r="A44" s="138"/>
      <c r="B44" s="139" t="s">
        <v>131</v>
      </c>
      <c r="C44" s="140" t="s">
        <v>80</v>
      </c>
      <c r="D44" s="159" t="s">
        <v>70</v>
      </c>
      <c r="E44" s="160">
        <v>18</v>
      </c>
      <c r="F44" s="160"/>
      <c r="G44" s="161">
        <f t="shared" si="15"/>
        <v>0</v>
      </c>
      <c r="H44" s="176"/>
      <c r="O44" s="177">
        <v>2</v>
      </c>
      <c r="AZ44" s="177">
        <v>2</v>
      </c>
      <c r="BB44" s="177">
        <f t="shared" si="11"/>
        <v>0</v>
      </c>
    </row>
    <row r="45" spans="1:104" s="177" customFormat="1">
      <c r="A45" s="138"/>
      <c r="B45" s="139" t="s">
        <v>132</v>
      </c>
      <c r="C45" s="140" t="s">
        <v>200</v>
      </c>
      <c r="D45" s="159" t="s">
        <v>70</v>
      </c>
      <c r="E45" s="160">
        <v>24</v>
      </c>
      <c r="F45" s="160"/>
      <c r="G45" s="161">
        <f t="shared" si="15"/>
        <v>0</v>
      </c>
      <c r="H45" s="176"/>
      <c r="O45" s="177">
        <v>2</v>
      </c>
      <c r="AZ45" s="177">
        <v>2</v>
      </c>
      <c r="BB45" s="177">
        <f t="shared" si="11"/>
        <v>0</v>
      </c>
    </row>
    <row r="46" spans="1:104" s="177" customFormat="1">
      <c r="A46" s="138"/>
      <c r="B46" s="139" t="s">
        <v>133</v>
      </c>
      <c r="C46" s="140" t="s">
        <v>128</v>
      </c>
      <c r="D46" s="159" t="s">
        <v>70</v>
      </c>
      <c r="E46" s="160">
        <v>18</v>
      </c>
      <c r="F46" s="160"/>
      <c r="G46" s="161">
        <f t="shared" si="15"/>
        <v>0</v>
      </c>
      <c r="H46" s="176"/>
      <c r="O46" s="177">
        <v>2</v>
      </c>
      <c r="AZ46" s="177">
        <v>2</v>
      </c>
      <c r="BB46" s="177">
        <f t="shared" si="11"/>
        <v>0</v>
      </c>
    </row>
    <row r="47" spans="1:104" s="177" customFormat="1">
      <c r="A47" s="138">
        <v>30</v>
      </c>
      <c r="B47" s="139" t="s">
        <v>134</v>
      </c>
      <c r="C47" s="140" t="s">
        <v>201</v>
      </c>
      <c r="D47" s="159" t="s">
        <v>70</v>
      </c>
      <c r="E47" s="160">
        <v>12</v>
      </c>
      <c r="F47" s="160"/>
      <c r="G47" s="161">
        <f t="shared" si="15"/>
        <v>0</v>
      </c>
      <c r="H47" s="176"/>
      <c r="O47" s="177">
        <v>2</v>
      </c>
      <c r="AA47" s="177">
        <v>12</v>
      </c>
      <c r="AB47" s="177">
        <v>0</v>
      </c>
      <c r="AC47" s="177">
        <v>29</v>
      </c>
      <c r="AZ47" s="177">
        <v>2</v>
      </c>
      <c r="BA47" s="177">
        <f t="shared" si="10"/>
        <v>0</v>
      </c>
      <c r="BB47" s="177">
        <f t="shared" si="11"/>
        <v>0</v>
      </c>
      <c r="BC47" s="177">
        <f t="shared" si="12"/>
        <v>0</v>
      </c>
      <c r="BD47" s="177">
        <f t="shared" si="13"/>
        <v>0</v>
      </c>
      <c r="BE47" s="177">
        <f t="shared" si="14"/>
        <v>0</v>
      </c>
      <c r="CZ47" s="177">
        <v>6.2100000000000002E-3</v>
      </c>
    </row>
    <row r="48" spans="1:104" s="177" customFormat="1">
      <c r="A48" s="138">
        <v>32</v>
      </c>
      <c r="B48" s="139" t="s">
        <v>135</v>
      </c>
      <c r="C48" s="140" t="s">
        <v>81</v>
      </c>
      <c r="D48" s="159" t="s">
        <v>75</v>
      </c>
      <c r="E48" s="160">
        <v>1</v>
      </c>
      <c r="F48" s="160"/>
      <c r="G48" s="161">
        <f t="shared" ref="G48:G52" si="16">E48*F48</f>
        <v>0</v>
      </c>
      <c r="H48" s="176"/>
      <c r="O48" s="177">
        <v>2</v>
      </c>
      <c r="AA48" s="177">
        <v>12</v>
      </c>
      <c r="AB48" s="177">
        <v>0</v>
      </c>
      <c r="AC48" s="177">
        <v>31</v>
      </c>
      <c r="AZ48" s="177">
        <v>2</v>
      </c>
      <c r="BA48" s="177">
        <f t="shared" si="10"/>
        <v>0</v>
      </c>
      <c r="BB48" s="177">
        <f t="shared" si="11"/>
        <v>0</v>
      </c>
      <c r="BC48" s="177">
        <f t="shared" si="12"/>
        <v>0</v>
      </c>
      <c r="BD48" s="177">
        <f t="shared" si="13"/>
        <v>0</v>
      </c>
      <c r="BE48" s="177">
        <f t="shared" si="14"/>
        <v>0</v>
      </c>
      <c r="CZ48" s="177">
        <v>0</v>
      </c>
    </row>
    <row r="49" spans="1:104" s="177" customFormat="1">
      <c r="A49" s="138">
        <v>33</v>
      </c>
      <c r="B49" s="139" t="s">
        <v>136</v>
      </c>
      <c r="C49" s="140" t="s">
        <v>111</v>
      </c>
      <c r="D49" s="159" t="s">
        <v>74</v>
      </c>
      <c r="E49" s="160">
        <v>18</v>
      </c>
      <c r="F49" s="160"/>
      <c r="G49" s="161">
        <f t="shared" si="16"/>
        <v>0</v>
      </c>
      <c r="H49" s="176"/>
      <c r="O49" s="177">
        <v>2</v>
      </c>
      <c r="AA49" s="177">
        <v>12</v>
      </c>
      <c r="AB49" s="177">
        <v>0</v>
      </c>
      <c r="AC49" s="177">
        <v>32</v>
      </c>
      <c r="AZ49" s="177">
        <v>2</v>
      </c>
      <c r="BA49" s="177">
        <f>IF(AZ49=1,G49,0)</f>
        <v>0</v>
      </c>
      <c r="BB49" s="177">
        <f>IF(AZ49=2,G49,0)</f>
        <v>0</v>
      </c>
      <c r="BC49" s="177">
        <f t="shared" si="12"/>
        <v>0</v>
      </c>
      <c r="BD49" s="177">
        <f t="shared" si="13"/>
        <v>0</v>
      </c>
      <c r="BE49" s="177">
        <f t="shared" si="14"/>
        <v>0</v>
      </c>
      <c r="CZ49" s="177">
        <v>1.8799999999999999E-3</v>
      </c>
    </row>
    <row r="50" spans="1:104" s="177" customFormat="1" ht="22.5">
      <c r="A50" s="138">
        <v>34</v>
      </c>
      <c r="B50" s="139" t="s">
        <v>137</v>
      </c>
      <c r="C50" s="140" t="s">
        <v>82</v>
      </c>
      <c r="D50" s="159" t="s">
        <v>75</v>
      </c>
      <c r="E50" s="160">
        <v>2</v>
      </c>
      <c r="F50" s="160"/>
      <c r="G50" s="161">
        <f t="shared" si="16"/>
        <v>0</v>
      </c>
      <c r="H50" s="176"/>
      <c r="O50" s="177">
        <v>2</v>
      </c>
      <c r="AA50" s="177">
        <v>12</v>
      </c>
      <c r="AB50" s="177">
        <v>0</v>
      </c>
      <c r="AC50" s="177">
        <v>33</v>
      </c>
      <c r="AZ50" s="177">
        <v>2</v>
      </c>
      <c r="BA50" s="177">
        <f>IF(AZ50=1,G50,0)</f>
        <v>0</v>
      </c>
      <c r="BB50" s="177">
        <f>IF(AZ50=2,G50,0)</f>
        <v>0</v>
      </c>
      <c r="BC50" s="177">
        <f t="shared" si="12"/>
        <v>0</v>
      </c>
      <c r="BD50" s="177">
        <f t="shared" si="13"/>
        <v>0</v>
      </c>
      <c r="BE50" s="177">
        <f t="shared" si="14"/>
        <v>0</v>
      </c>
      <c r="CZ50" s="177">
        <v>0</v>
      </c>
    </row>
    <row r="51" spans="1:104" s="177" customFormat="1">
      <c r="A51" s="138">
        <v>35</v>
      </c>
      <c r="B51" s="139" t="s">
        <v>138</v>
      </c>
      <c r="C51" s="140" t="s">
        <v>83</v>
      </c>
      <c r="D51" s="159" t="s">
        <v>70</v>
      </c>
      <c r="E51" s="160">
        <v>420</v>
      </c>
      <c r="F51" s="160"/>
      <c r="G51" s="161">
        <f t="shared" si="16"/>
        <v>0</v>
      </c>
      <c r="H51" s="176"/>
      <c r="O51" s="177">
        <v>2</v>
      </c>
      <c r="AA51" s="177">
        <v>12</v>
      </c>
      <c r="AB51" s="177">
        <v>0</v>
      </c>
      <c r="AC51" s="177">
        <v>34</v>
      </c>
      <c r="AZ51" s="177">
        <v>2</v>
      </c>
      <c r="BA51" s="177">
        <f t="shared" si="10"/>
        <v>0</v>
      </c>
      <c r="BB51" s="177">
        <f t="shared" si="11"/>
        <v>0</v>
      </c>
      <c r="BC51" s="177">
        <f t="shared" si="12"/>
        <v>0</v>
      </c>
      <c r="BD51" s="177">
        <f t="shared" si="13"/>
        <v>0</v>
      </c>
      <c r="BE51" s="177">
        <f t="shared" si="14"/>
        <v>0</v>
      </c>
      <c r="CZ51" s="177">
        <v>0</v>
      </c>
    </row>
    <row r="52" spans="1:104" s="177" customFormat="1">
      <c r="A52" s="138">
        <v>36</v>
      </c>
      <c r="B52" s="139" t="s">
        <v>145</v>
      </c>
      <c r="C52" s="140" t="s">
        <v>84</v>
      </c>
      <c r="D52" s="159" t="s">
        <v>54</v>
      </c>
      <c r="E52" s="160">
        <v>1792</v>
      </c>
      <c r="F52" s="160"/>
      <c r="G52" s="161">
        <f t="shared" si="16"/>
        <v>0</v>
      </c>
      <c r="H52" s="176"/>
      <c r="O52" s="177">
        <v>2</v>
      </c>
      <c r="AA52" s="177">
        <v>12</v>
      </c>
      <c r="AB52" s="177">
        <v>0</v>
      </c>
      <c r="AC52" s="177">
        <v>36</v>
      </c>
      <c r="AZ52" s="177">
        <v>2</v>
      </c>
      <c r="BA52" s="177">
        <f t="shared" si="10"/>
        <v>0</v>
      </c>
      <c r="BB52" s="177">
        <f t="shared" si="11"/>
        <v>0</v>
      </c>
      <c r="BC52" s="177">
        <f t="shared" si="12"/>
        <v>0</v>
      </c>
      <c r="BD52" s="177">
        <f t="shared" si="13"/>
        <v>0</v>
      </c>
      <c r="BE52" s="177">
        <f t="shared" si="14"/>
        <v>0</v>
      </c>
      <c r="CZ52" s="177">
        <v>0</v>
      </c>
    </row>
    <row r="53" spans="1:104" s="178" customFormat="1">
      <c r="A53" s="179"/>
      <c r="B53" s="187" t="s">
        <v>66</v>
      </c>
      <c r="C53" s="188" t="str">
        <f>CONCATENATE(B41," ",C41)</f>
        <v>734 Rozvod potrubí</v>
      </c>
      <c r="D53" s="179"/>
      <c r="E53" s="180"/>
      <c r="F53" s="180"/>
      <c r="G53" s="189">
        <f>SUM(G41:G52)</f>
        <v>0</v>
      </c>
      <c r="H53" s="130"/>
      <c r="O53" s="178">
        <v>4</v>
      </c>
      <c r="BA53" s="181">
        <f>SUM(BA41:BA52)</f>
        <v>0</v>
      </c>
      <c r="BB53" s="181">
        <f>SUM(BB41:BB52)</f>
        <v>0</v>
      </c>
      <c r="BC53" s="181">
        <f>SUM(BC41:BC52)</f>
        <v>0</v>
      </c>
      <c r="BD53" s="181">
        <f>SUM(BD41:BD52)</f>
        <v>0</v>
      </c>
      <c r="BE53" s="181">
        <f>SUM(BE41:BE52)</f>
        <v>0</v>
      </c>
    </row>
    <row r="54" spans="1:104" s="177" customFormat="1">
      <c r="A54" s="135" t="s">
        <v>65</v>
      </c>
      <c r="B54" s="136" t="s">
        <v>93</v>
      </c>
      <c r="C54" s="137" t="s">
        <v>86</v>
      </c>
      <c r="D54" s="138"/>
      <c r="E54" s="182"/>
      <c r="F54" s="182"/>
      <c r="G54" s="183"/>
      <c r="H54" s="184"/>
      <c r="I54" s="185"/>
      <c r="O54" s="177">
        <v>1</v>
      </c>
    </row>
    <row r="55" spans="1:104" s="177" customFormat="1">
      <c r="A55" s="138">
        <v>37</v>
      </c>
      <c r="B55" s="139" t="s">
        <v>152</v>
      </c>
      <c r="C55" s="140" t="s">
        <v>87</v>
      </c>
      <c r="D55" s="159" t="s">
        <v>74</v>
      </c>
      <c r="E55" s="160">
        <v>16</v>
      </c>
      <c r="F55" s="160"/>
      <c r="G55" s="161">
        <f t="shared" ref="G55:G74" si="17">E55*F55</f>
        <v>0</v>
      </c>
      <c r="H55" s="176"/>
      <c r="O55" s="177">
        <v>2</v>
      </c>
      <c r="AA55" s="177">
        <v>12</v>
      </c>
      <c r="AB55" s="177">
        <v>0</v>
      </c>
      <c r="AC55" s="177">
        <v>37</v>
      </c>
      <c r="AZ55" s="177">
        <v>2</v>
      </c>
      <c r="BA55" s="177">
        <f t="shared" ref="BA55:BA74" si="18">IF(AZ55=1,G55,0)</f>
        <v>0</v>
      </c>
      <c r="BB55" s="177">
        <f t="shared" ref="BB55:BB74" si="19">IF(AZ55=2,G55,0)</f>
        <v>0</v>
      </c>
      <c r="BC55" s="177">
        <f t="shared" ref="BC55:BC74" si="20">IF(AZ55=3,G55,0)</f>
        <v>0</v>
      </c>
      <c r="BD55" s="177">
        <f t="shared" ref="BD55:BD74" si="21">IF(AZ55=4,G55,0)</f>
        <v>0</v>
      </c>
      <c r="BE55" s="177">
        <f t="shared" ref="BE55:BE74" si="22">IF(AZ55=5,G55,0)</f>
        <v>0</v>
      </c>
      <c r="CZ55" s="177">
        <v>3.0000000000000001E-5</v>
      </c>
    </row>
    <row r="56" spans="1:104" s="177" customFormat="1">
      <c r="A56" s="138">
        <v>38</v>
      </c>
      <c r="B56" s="139" t="s">
        <v>153</v>
      </c>
      <c r="C56" s="140" t="s">
        <v>88</v>
      </c>
      <c r="D56" s="159" t="s">
        <v>74</v>
      </c>
      <c r="E56" s="160">
        <v>16</v>
      </c>
      <c r="F56" s="160"/>
      <c r="G56" s="161">
        <f t="shared" si="17"/>
        <v>0</v>
      </c>
      <c r="H56" s="176"/>
      <c r="O56" s="177">
        <v>2</v>
      </c>
      <c r="AA56" s="177">
        <v>12</v>
      </c>
      <c r="AB56" s="177">
        <v>1</v>
      </c>
      <c r="AC56" s="177">
        <v>38</v>
      </c>
      <c r="AZ56" s="177">
        <v>2</v>
      </c>
      <c r="BA56" s="177">
        <f t="shared" si="18"/>
        <v>0</v>
      </c>
      <c r="BB56" s="177">
        <f t="shared" si="19"/>
        <v>0</v>
      </c>
      <c r="BC56" s="177">
        <f t="shared" si="20"/>
        <v>0</v>
      </c>
      <c r="BD56" s="177">
        <f t="shared" si="21"/>
        <v>0</v>
      </c>
      <c r="BE56" s="177">
        <f t="shared" si="22"/>
        <v>0</v>
      </c>
      <c r="CZ56" s="177">
        <v>5.0000000000000002E-5</v>
      </c>
    </row>
    <row r="57" spans="1:104" s="177" customFormat="1">
      <c r="A57" s="138">
        <v>40</v>
      </c>
      <c r="B57" s="139" t="s">
        <v>154</v>
      </c>
      <c r="C57" s="140" t="s">
        <v>204</v>
      </c>
      <c r="D57" s="159" t="s">
        <v>74</v>
      </c>
      <c r="E57" s="160">
        <v>81</v>
      </c>
      <c r="F57" s="160"/>
      <c r="G57" s="161">
        <f t="shared" si="17"/>
        <v>0</v>
      </c>
      <c r="H57" s="176"/>
      <c r="O57" s="177">
        <v>2</v>
      </c>
      <c r="AZ57" s="177">
        <v>2</v>
      </c>
      <c r="BB57" s="177">
        <f t="shared" si="19"/>
        <v>0</v>
      </c>
    </row>
    <row r="58" spans="1:104" s="177" customFormat="1">
      <c r="A58" s="138">
        <v>41.3333333333333</v>
      </c>
      <c r="B58" s="139" t="s">
        <v>155</v>
      </c>
      <c r="C58" s="140" t="s">
        <v>205</v>
      </c>
      <c r="D58" s="159" t="s">
        <v>74</v>
      </c>
      <c r="E58" s="160">
        <v>81</v>
      </c>
      <c r="F58" s="160"/>
      <c r="G58" s="161">
        <f t="shared" si="17"/>
        <v>0</v>
      </c>
      <c r="H58" s="176"/>
      <c r="O58" s="177">
        <v>2</v>
      </c>
      <c r="AZ58" s="177">
        <v>2</v>
      </c>
      <c r="BB58" s="177">
        <f t="shared" si="19"/>
        <v>0</v>
      </c>
    </row>
    <row r="59" spans="1:104" s="177" customFormat="1">
      <c r="A59" s="138">
        <v>42.8333333333333</v>
      </c>
      <c r="B59" s="139" t="s">
        <v>156</v>
      </c>
      <c r="C59" s="140" t="s">
        <v>113</v>
      </c>
      <c r="D59" s="159" t="s">
        <v>74</v>
      </c>
      <c r="E59" s="160">
        <v>81</v>
      </c>
      <c r="F59" s="160"/>
      <c r="G59" s="161">
        <f t="shared" si="17"/>
        <v>0</v>
      </c>
      <c r="H59" s="176"/>
      <c r="O59" s="177">
        <v>2</v>
      </c>
      <c r="AZ59" s="177">
        <v>2</v>
      </c>
      <c r="BA59" s="177">
        <f>IF(AZ59=1,G59,0)</f>
        <v>0</v>
      </c>
      <c r="BB59" s="177">
        <f>IF(AZ59=2,G59,0)</f>
        <v>0</v>
      </c>
    </row>
    <row r="60" spans="1:104" s="177" customFormat="1">
      <c r="A60" s="138">
        <v>44.3333333333333</v>
      </c>
      <c r="B60" s="139" t="s">
        <v>157</v>
      </c>
      <c r="C60" s="140" t="s">
        <v>191</v>
      </c>
      <c r="D60" s="159" t="s">
        <v>74</v>
      </c>
      <c r="E60" s="160">
        <v>81</v>
      </c>
      <c r="F60" s="160"/>
      <c r="G60" s="161">
        <f t="shared" si="17"/>
        <v>0</v>
      </c>
      <c r="H60" s="176"/>
      <c r="O60" s="177">
        <v>2</v>
      </c>
      <c r="AZ60" s="177">
        <v>2</v>
      </c>
      <c r="BA60" s="177">
        <f>IF(AZ60=1,G60,0)</f>
        <v>0</v>
      </c>
      <c r="BB60" s="177">
        <f>IF(AZ60=2,G60,0)</f>
        <v>0</v>
      </c>
    </row>
    <row r="61" spans="1:104" s="177" customFormat="1">
      <c r="A61" s="138">
        <v>45.8333333333333</v>
      </c>
      <c r="B61" s="139" t="s">
        <v>158</v>
      </c>
      <c r="C61" s="140" t="s">
        <v>194</v>
      </c>
      <c r="D61" s="159" t="s">
        <v>74</v>
      </c>
      <c r="E61" s="160">
        <v>20</v>
      </c>
      <c r="F61" s="160"/>
      <c r="G61" s="161">
        <f t="shared" ref="G61:G62" si="23">E61*F61</f>
        <v>0</v>
      </c>
      <c r="H61" s="176"/>
      <c r="O61" s="177">
        <v>2</v>
      </c>
      <c r="AZ61" s="177">
        <v>2</v>
      </c>
      <c r="BA61" s="177">
        <f>IF(AZ61=1,G61,0)</f>
        <v>0</v>
      </c>
      <c r="BB61" s="177">
        <f>IF(AZ61=2,G61,0)</f>
        <v>0</v>
      </c>
    </row>
    <row r="62" spans="1:104" s="177" customFormat="1">
      <c r="A62" s="138">
        <v>47.3333333333333</v>
      </c>
      <c r="B62" s="139" t="s">
        <v>159</v>
      </c>
      <c r="C62" s="140" t="s">
        <v>195</v>
      </c>
      <c r="D62" s="159" t="s">
        <v>74</v>
      </c>
      <c r="E62" s="160">
        <v>20</v>
      </c>
      <c r="F62" s="160"/>
      <c r="G62" s="161">
        <f t="shared" si="23"/>
        <v>0</v>
      </c>
      <c r="H62" s="176"/>
      <c r="O62" s="177">
        <v>2</v>
      </c>
      <c r="AZ62" s="177">
        <v>2</v>
      </c>
      <c r="BA62" s="177">
        <f>IF(AZ62=1,G62,0)</f>
        <v>0</v>
      </c>
      <c r="BB62" s="177">
        <f>IF(AZ62=2,G62,0)</f>
        <v>0</v>
      </c>
    </row>
    <row r="63" spans="1:104" s="177" customFormat="1">
      <c r="A63" s="138">
        <v>48.8333333333333</v>
      </c>
      <c r="B63" s="139" t="s">
        <v>160</v>
      </c>
      <c r="C63" s="140" t="s">
        <v>139</v>
      </c>
      <c r="D63" s="159" t="s">
        <v>74</v>
      </c>
      <c r="E63" s="160">
        <v>8</v>
      </c>
      <c r="F63" s="160"/>
      <c r="G63" s="161">
        <f t="shared" ref="G63:G65" si="24">E63*F63</f>
        <v>0</v>
      </c>
      <c r="H63" s="176"/>
      <c r="O63" s="177">
        <v>2</v>
      </c>
      <c r="AA63" s="177">
        <v>12</v>
      </c>
      <c r="AB63" s="177">
        <v>0</v>
      </c>
      <c r="AC63" s="177">
        <v>45</v>
      </c>
      <c r="AZ63" s="177">
        <v>2</v>
      </c>
      <c r="BA63" s="177">
        <f t="shared" ref="BA63:BA65" si="25">IF(AZ63=1,G63,0)</f>
        <v>0</v>
      </c>
      <c r="BB63" s="177">
        <f t="shared" ref="BB63:BB65" si="26">IF(AZ63=2,G63,0)</f>
        <v>0</v>
      </c>
      <c r="BC63" s="177">
        <f t="shared" ref="BC63:BC64" si="27">IF(AZ63=3,G63,0)</f>
        <v>0</v>
      </c>
      <c r="BD63" s="177">
        <f t="shared" ref="BD63:BD64" si="28">IF(AZ63=4,G63,0)</f>
        <v>0</v>
      </c>
      <c r="BE63" s="177">
        <f t="shared" ref="BE63:BE64" si="29">IF(AZ63=5,G63,0)</f>
        <v>0</v>
      </c>
      <c r="CZ63" s="177">
        <v>5.0000000000000002E-5</v>
      </c>
    </row>
    <row r="64" spans="1:104" s="177" customFormat="1">
      <c r="A64" s="138">
        <v>50.3333333333333</v>
      </c>
      <c r="B64" s="139" t="s">
        <v>161</v>
      </c>
      <c r="C64" s="140" t="s">
        <v>140</v>
      </c>
      <c r="D64" s="159" t="s">
        <v>74</v>
      </c>
      <c r="E64" s="160">
        <v>4</v>
      </c>
      <c r="F64" s="160"/>
      <c r="G64" s="161">
        <f t="shared" si="24"/>
        <v>0</v>
      </c>
      <c r="H64" s="176"/>
      <c r="O64" s="177">
        <v>2</v>
      </c>
      <c r="AA64" s="177">
        <v>12</v>
      </c>
      <c r="AB64" s="177">
        <v>1</v>
      </c>
      <c r="AC64" s="177">
        <v>46</v>
      </c>
      <c r="AZ64" s="177">
        <v>2</v>
      </c>
      <c r="BA64" s="177">
        <f t="shared" si="25"/>
        <v>0</v>
      </c>
      <c r="BB64" s="177">
        <f t="shared" si="26"/>
        <v>0</v>
      </c>
      <c r="BC64" s="177">
        <f t="shared" si="27"/>
        <v>0</v>
      </c>
      <c r="BD64" s="177">
        <f t="shared" si="28"/>
        <v>0</v>
      </c>
      <c r="BE64" s="177">
        <f t="shared" si="29"/>
        <v>0</v>
      </c>
      <c r="CZ64" s="177">
        <v>2.5000000000000001E-4</v>
      </c>
    </row>
    <row r="65" spans="1:104" s="177" customFormat="1">
      <c r="A65" s="138">
        <v>51.8333333333333</v>
      </c>
      <c r="B65" s="139" t="s">
        <v>162</v>
      </c>
      <c r="C65" s="140" t="s">
        <v>192</v>
      </c>
      <c r="D65" s="159" t="s">
        <v>74</v>
      </c>
      <c r="E65" s="160">
        <v>4</v>
      </c>
      <c r="F65" s="160"/>
      <c r="G65" s="161">
        <f t="shared" si="24"/>
        <v>0</v>
      </c>
      <c r="H65" s="176"/>
      <c r="O65" s="177">
        <v>2</v>
      </c>
      <c r="AZ65" s="177">
        <v>2</v>
      </c>
      <c r="BA65" s="177">
        <f t="shared" si="25"/>
        <v>0</v>
      </c>
      <c r="BB65" s="177">
        <f t="shared" si="26"/>
        <v>0</v>
      </c>
    </row>
    <row r="66" spans="1:104" s="177" customFormat="1">
      <c r="A66" s="138">
        <v>53.3333333333333</v>
      </c>
      <c r="B66" s="139" t="s">
        <v>163</v>
      </c>
      <c r="C66" s="140" t="s">
        <v>89</v>
      </c>
      <c r="D66" s="159" t="s">
        <v>74</v>
      </c>
      <c r="E66" s="160">
        <v>8</v>
      </c>
      <c r="F66" s="160"/>
      <c r="G66" s="161">
        <f t="shared" si="17"/>
        <v>0</v>
      </c>
      <c r="H66" s="176"/>
      <c r="O66" s="177">
        <v>2</v>
      </c>
      <c r="AA66" s="177">
        <v>12</v>
      </c>
      <c r="AB66" s="177">
        <v>0</v>
      </c>
      <c r="AC66" s="177">
        <v>45</v>
      </c>
      <c r="AZ66" s="177">
        <v>2</v>
      </c>
      <c r="BA66" s="177">
        <f t="shared" si="18"/>
        <v>0</v>
      </c>
      <c r="BB66" s="177">
        <f t="shared" si="19"/>
        <v>0</v>
      </c>
      <c r="BC66" s="177">
        <f t="shared" si="20"/>
        <v>0</v>
      </c>
      <c r="BD66" s="177">
        <f t="shared" si="21"/>
        <v>0</v>
      </c>
      <c r="BE66" s="177">
        <f t="shared" si="22"/>
        <v>0</v>
      </c>
      <c r="CZ66" s="177">
        <v>5.0000000000000002E-5</v>
      </c>
    </row>
    <row r="67" spans="1:104" s="177" customFormat="1">
      <c r="A67" s="138">
        <v>54.8333333333333</v>
      </c>
      <c r="B67" s="139" t="s">
        <v>164</v>
      </c>
      <c r="C67" s="140" t="s">
        <v>90</v>
      </c>
      <c r="D67" s="159" t="s">
        <v>74</v>
      </c>
      <c r="E67" s="160">
        <v>4</v>
      </c>
      <c r="F67" s="160"/>
      <c r="G67" s="161">
        <f t="shared" si="17"/>
        <v>0</v>
      </c>
      <c r="H67" s="176"/>
      <c r="O67" s="177">
        <v>2</v>
      </c>
      <c r="AA67" s="177">
        <v>12</v>
      </c>
      <c r="AB67" s="177">
        <v>1</v>
      </c>
      <c r="AC67" s="177">
        <v>46</v>
      </c>
      <c r="AZ67" s="177">
        <v>2</v>
      </c>
      <c r="BA67" s="177">
        <f t="shared" si="18"/>
        <v>0</v>
      </c>
      <c r="BB67" s="177">
        <f t="shared" si="19"/>
        <v>0</v>
      </c>
      <c r="BC67" s="177">
        <f t="shared" si="20"/>
        <v>0</v>
      </c>
      <c r="BD67" s="177">
        <f t="shared" si="21"/>
        <v>0</v>
      </c>
      <c r="BE67" s="177">
        <f t="shared" si="22"/>
        <v>0</v>
      </c>
      <c r="CZ67" s="177">
        <v>2.5000000000000001E-4</v>
      </c>
    </row>
    <row r="68" spans="1:104" s="177" customFormat="1">
      <c r="A68" s="138">
        <v>56.3333333333333</v>
      </c>
      <c r="B68" s="139" t="s">
        <v>165</v>
      </c>
      <c r="C68" s="140" t="s">
        <v>193</v>
      </c>
      <c r="D68" s="159" t="s">
        <v>74</v>
      </c>
      <c r="E68" s="160">
        <v>4</v>
      </c>
      <c r="F68" s="160"/>
      <c r="G68" s="161">
        <f t="shared" si="17"/>
        <v>0</v>
      </c>
      <c r="H68" s="176"/>
      <c r="O68" s="177">
        <v>2</v>
      </c>
      <c r="AA68" s="177">
        <v>12</v>
      </c>
      <c r="AB68" s="177">
        <v>0</v>
      </c>
      <c r="AC68" s="177">
        <v>48</v>
      </c>
      <c r="AZ68" s="177">
        <v>2</v>
      </c>
      <c r="BA68" s="177">
        <f t="shared" si="18"/>
        <v>0</v>
      </c>
      <c r="BB68" s="177">
        <f t="shared" si="19"/>
        <v>0</v>
      </c>
      <c r="BC68" s="177">
        <f t="shared" si="20"/>
        <v>0</v>
      </c>
      <c r="BD68" s="177">
        <f t="shared" si="21"/>
        <v>0</v>
      </c>
      <c r="BE68" s="177">
        <f t="shared" si="22"/>
        <v>0</v>
      </c>
      <c r="CZ68" s="177">
        <v>0</v>
      </c>
    </row>
    <row r="69" spans="1:104" s="177" customFormat="1">
      <c r="A69" s="138">
        <v>57.8333333333333</v>
      </c>
      <c r="B69" s="139" t="s">
        <v>166</v>
      </c>
      <c r="C69" s="140" t="s">
        <v>141</v>
      </c>
      <c r="D69" s="159" t="s">
        <v>74</v>
      </c>
      <c r="E69" s="160">
        <v>4</v>
      </c>
      <c r="F69" s="160"/>
      <c r="G69" s="161">
        <f t="shared" ref="G69:G70" si="30">E69*F69</f>
        <v>0</v>
      </c>
      <c r="H69" s="176"/>
      <c r="O69" s="177">
        <v>2</v>
      </c>
      <c r="AZ69" s="177">
        <v>2</v>
      </c>
      <c r="BA69" s="177">
        <f t="shared" ref="BA69:BA70" si="31">IF(AZ69=1,G69,0)</f>
        <v>0</v>
      </c>
      <c r="BB69" s="177">
        <f t="shared" ref="BB69:BB70" si="32">IF(AZ69=2,G69,0)</f>
        <v>0</v>
      </c>
    </row>
    <row r="70" spans="1:104" s="177" customFormat="1">
      <c r="A70" s="138">
        <v>59.3333333333333</v>
      </c>
      <c r="B70" s="139" t="s">
        <v>167</v>
      </c>
      <c r="C70" s="140" t="s">
        <v>142</v>
      </c>
      <c r="D70" s="159" t="s">
        <v>74</v>
      </c>
      <c r="E70" s="160">
        <v>4</v>
      </c>
      <c r="F70" s="160"/>
      <c r="G70" s="161">
        <f t="shared" si="30"/>
        <v>0</v>
      </c>
      <c r="H70" s="176"/>
      <c r="O70" s="177">
        <v>2</v>
      </c>
      <c r="AZ70" s="177">
        <v>2</v>
      </c>
      <c r="BA70" s="177">
        <f t="shared" si="31"/>
        <v>0</v>
      </c>
      <c r="BB70" s="177">
        <f t="shared" si="32"/>
        <v>0</v>
      </c>
    </row>
    <row r="71" spans="1:104" s="177" customFormat="1">
      <c r="A71" s="138">
        <v>60.8333333333333</v>
      </c>
      <c r="B71" s="139" t="s">
        <v>168</v>
      </c>
      <c r="C71" s="140" t="s">
        <v>91</v>
      </c>
      <c r="D71" s="159" t="s">
        <v>74</v>
      </c>
      <c r="E71" s="160">
        <v>4</v>
      </c>
      <c r="F71" s="160"/>
      <c r="G71" s="161">
        <f t="shared" si="17"/>
        <v>0</v>
      </c>
      <c r="H71" s="176"/>
      <c r="O71" s="177">
        <v>2</v>
      </c>
      <c r="AA71" s="177">
        <v>12</v>
      </c>
      <c r="AB71" s="177">
        <v>0</v>
      </c>
      <c r="AC71" s="177">
        <v>54</v>
      </c>
      <c r="AZ71" s="177">
        <v>2</v>
      </c>
      <c r="BA71" s="177">
        <f t="shared" si="18"/>
        <v>0</v>
      </c>
      <c r="BB71" s="177">
        <f t="shared" si="19"/>
        <v>0</v>
      </c>
      <c r="BC71" s="177">
        <f t="shared" si="20"/>
        <v>0</v>
      </c>
      <c r="BD71" s="177">
        <f t="shared" si="21"/>
        <v>0</v>
      </c>
      <c r="BE71" s="177">
        <f t="shared" si="22"/>
        <v>0</v>
      </c>
      <c r="CZ71" s="177">
        <v>2.5200000000000001E-3</v>
      </c>
    </row>
    <row r="72" spans="1:104" s="177" customFormat="1">
      <c r="A72" s="138">
        <v>61.8333333333333</v>
      </c>
      <c r="B72" s="139" t="s">
        <v>202</v>
      </c>
      <c r="C72" s="140" t="s">
        <v>143</v>
      </c>
      <c r="D72" s="159" t="s">
        <v>74</v>
      </c>
      <c r="E72" s="160">
        <v>4</v>
      </c>
      <c r="F72" s="160"/>
      <c r="G72" s="161">
        <f t="shared" si="17"/>
        <v>0</v>
      </c>
      <c r="H72" s="176"/>
      <c r="O72" s="177">
        <v>2</v>
      </c>
      <c r="AZ72" s="177">
        <v>2</v>
      </c>
      <c r="BA72" s="177">
        <f t="shared" si="18"/>
        <v>0</v>
      </c>
      <c r="BB72" s="177">
        <f t="shared" si="19"/>
        <v>0</v>
      </c>
    </row>
    <row r="73" spans="1:104" s="177" customFormat="1">
      <c r="A73" s="138">
        <v>62.8333333333333</v>
      </c>
      <c r="B73" s="139" t="s">
        <v>203</v>
      </c>
      <c r="C73" s="140" t="s">
        <v>144</v>
      </c>
      <c r="D73" s="159" t="s">
        <v>74</v>
      </c>
      <c r="E73" s="160">
        <v>4</v>
      </c>
      <c r="F73" s="160"/>
      <c r="G73" s="161">
        <f t="shared" si="17"/>
        <v>0</v>
      </c>
      <c r="H73" s="176"/>
      <c r="O73" s="177">
        <v>2</v>
      </c>
      <c r="AA73" s="177">
        <v>12</v>
      </c>
      <c r="AB73" s="177">
        <v>0</v>
      </c>
      <c r="AC73" s="177">
        <v>55</v>
      </c>
      <c r="AZ73" s="177">
        <v>2</v>
      </c>
      <c r="BA73" s="177">
        <f t="shared" si="18"/>
        <v>0</v>
      </c>
      <c r="BB73" s="177">
        <f t="shared" si="19"/>
        <v>0</v>
      </c>
      <c r="BC73" s="177">
        <f t="shared" si="20"/>
        <v>0</v>
      </c>
      <c r="BD73" s="177">
        <f t="shared" si="21"/>
        <v>0</v>
      </c>
      <c r="BE73" s="177">
        <f t="shared" si="22"/>
        <v>0</v>
      </c>
      <c r="CZ73" s="177">
        <v>6.8000000000000005E-4</v>
      </c>
    </row>
    <row r="74" spans="1:104" s="177" customFormat="1">
      <c r="A74" s="138">
        <v>62.3333333333333</v>
      </c>
      <c r="B74" s="139" t="s">
        <v>145</v>
      </c>
      <c r="C74" s="140" t="s">
        <v>92</v>
      </c>
      <c r="D74" s="159" t="s">
        <v>54</v>
      </c>
      <c r="E74" s="160">
        <v>4427</v>
      </c>
      <c r="F74" s="160"/>
      <c r="G74" s="161">
        <f t="shared" si="17"/>
        <v>0</v>
      </c>
      <c r="H74" s="176"/>
      <c r="O74" s="177">
        <v>2</v>
      </c>
      <c r="AA74" s="177">
        <v>12</v>
      </c>
      <c r="AB74" s="177">
        <v>0</v>
      </c>
      <c r="AC74" s="177">
        <v>56</v>
      </c>
      <c r="AZ74" s="177">
        <v>2</v>
      </c>
      <c r="BA74" s="177">
        <f t="shared" si="18"/>
        <v>0</v>
      </c>
      <c r="BB74" s="177">
        <f t="shared" si="19"/>
        <v>0</v>
      </c>
      <c r="BC74" s="177">
        <f t="shared" si="20"/>
        <v>0</v>
      </c>
      <c r="BD74" s="177">
        <f t="shared" si="21"/>
        <v>0</v>
      </c>
      <c r="BE74" s="177">
        <f t="shared" si="22"/>
        <v>0</v>
      </c>
      <c r="CZ74" s="177">
        <v>0</v>
      </c>
    </row>
    <row r="75" spans="1:104" s="177" customFormat="1">
      <c r="A75" s="190"/>
      <c r="B75" s="144" t="s">
        <v>66</v>
      </c>
      <c r="C75" s="145" t="str">
        <f>CONCATENATE(B54," ",C54)</f>
        <v>735 Armatury</v>
      </c>
      <c r="D75" s="190"/>
      <c r="E75" s="191"/>
      <c r="F75" s="191"/>
      <c r="G75" s="146">
        <f>SUM(G54:G74)</f>
        <v>0</v>
      </c>
      <c r="H75" s="176"/>
      <c r="O75" s="177">
        <v>4</v>
      </c>
      <c r="BA75" s="186">
        <f>SUM(BA54:BA74)</f>
        <v>0</v>
      </c>
      <c r="BB75" s="186">
        <f>SUM(BB54:BB74)</f>
        <v>0</v>
      </c>
      <c r="BC75" s="186">
        <f>SUM(BC54:BC74)</f>
        <v>0</v>
      </c>
      <c r="BD75" s="186">
        <f>SUM(BD54:BD74)</f>
        <v>0</v>
      </c>
      <c r="BE75" s="186">
        <f>SUM(BE54:BE74)</f>
        <v>0</v>
      </c>
    </row>
    <row r="76" spans="1:104" s="177" customFormat="1">
      <c r="A76" s="135" t="s">
        <v>65</v>
      </c>
      <c r="B76" s="136" t="s">
        <v>94</v>
      </c>
      <c r="C76" s="137" t="s">
        <v>95</v>
      </c>
      <c r="D76" s="138"/>
      <c r="E76" s="182"/>
      <c r="F76" s="182"/>
      <c r="G76" s="183"/>
      <c r="H76" s="184"/>
      <c r="I76" s="185"/>
      <c r="O76" s="177">
        <v>1</v>
      </c>
    </row>
    <row r="77" spans="1:104" s="177" customFormat="1">
      <c r="A77" s="138">
        <v>71</v>
      </c>
      <c r="B77" s="139" t="s">
        <v>96</v>
      </c>
      <c r="C77" s="140" t="s">
        <v>108</v>
      </c>
      <c r="D77" s="159" t="s">
        <v>97</v>
      </c>
      <c r="E77" s="160">
        <v>24</v>
      </c>
      <c r="F77" s="160"/>
      <c r="G77" s="161">
        <f>E77*F77</f>
        <v>0</v>
      </c>
      <c r="H77" s="176"/>
      <c r="O77" s="177">
        <v>2</v>
      </c>
      <c r="AA77" s="177">
        <v>12</v>
      </c>
      <c r="AB77" s="177">
        <v>0</v>
      </c>
      <c r="AC77" s="177">
        <v>75</v>
      </c>
      <c r="AZ77" s="177">
        <v>1</v>
      </c>
      <c r="BA77" s="177">
        <f>IF(AZ77=1,G77,0)</f>
        <v>0</v>
      </c>
      <c r="BB77" s="177">
        <f>IF(AZ77=2,G77,0)</f>
        <v>0</v>
      </c>
      <c r="BC77" s="177">
        <f>IF(AZ77=3,G77,0)</f>
        <v>0</v>
      </c>
      <c r="BD77" s="177">
        <f>IF(AZ77=4,G77,0)</f>
        <v>0</v>
      </c>
      <c r="BE77" s="177">
        <f>IF(AZ77=5,G77,0)</f>
        <v>0</v>
      </c>
      <c r="CZ77" s="177">
        <v>0</v>
      </c>
    </row>
    <row r="78" spans="1:104" s="177" customFormat="1">
      <c r="A78" s="138">
        <v>72</v>
      </c>
      <c r="B78" s="139" t="s">
        <v>98</v>
      </c>
      <c r="C78" s="140" t="s">
        <v>99</v>
      </c>
      <c r="D78" s="159" t="s">
        <v>97</v>
      </c>
      <c r="E78" s="160">
        <v>32</v>
      </c>
      <c r="F78" s="160"/>
      <c r="G78" s="161">
        <f>E78*F78</f>
        <v>0</v>
      </c>
      <c r="H78" s="176"/>
      <c r="O78" s="177">
        <v>2</v>
      </c>
      <c r="AA78" s="177">
        <v>12</v>
      </c>
      <c r="AB78" s="177">
        <v>0</v>
      </c>
      <c r="AC78" s="177">
        <v>76</v>
      </c>
      <c r="AZ78" s="177">
        <v>1</v>
      </c>
      <c r="BA78" s="177">
        <f>IF(AZ78=1,G78,0)</f>
        <v>0</v>
      </c>
      <c r="BB78" s="177">
        <f>IF(AZ78=2,G78,0)</f>
        <v>0</v>
      </c>
      <c r="BC78" s="177">
        <f>IF(AZ78=3,G78,0)</f>
        <v>0</v>
      </c>
      <c r="BD78" s="177">
        <f>IF(AZ78=4,G78,0)</f>
        <v>0</v>
      </c>
      <c r="BE78" s="177">
        <f>IF(AZ78=5,G78,0)</f>
        <v>0</v>
      </c>
      <c r="CZ78" s="177">
        <v>0</v>
      </c>
    </row>
    <row r="79" spans="1:104" s="177" customFormat="1">
      <c r="A79" s="138">
        <v>73</v>
      </c>
      <c r="B79" s="139" t="s">
        <v>100</v>
      </c>
      <c r="C79" s="140" t="s">
        <v>101</v>
      </c>
      <c r="D79" s="159" t="s">
        <v>75</v>
      </c>
      <c r="E79" s="160">
        <v>1</v>
      </c>
      <c r="F79" s="160"/>
      <c r="G79" s="161">
        <f>E79*F79</f>
        <v>0</v>
      </c>
      <c r="H79" s="176"/>
      <c r="O79" s="177">
        <v>2</v>
      </c>
      <c r="AA79" s="177">
        <v>12</v>
      </c>
      <c r="AB79" s="177">
        <v>0</v>
      </c>
      <c r="AC79" s="177">
        <v>77</v>
      </c>
      <c r="AZ79" s="177">
        <v>1</v>
      </c>
      <c r="BA79" s="177">
        <f>IF(AZ79=1,G79,0)</f>
        <v>0</v>
      </c>
      <c r="BB79" s="177">
        <f>IF(AZ79=2,G79,0)</f>
        <v>0</v>
      </c>
      <c r="BC79" s="177">
        <f>IF(AZ79=3,G79,0)</f>
        <v>0</v>
      </c>
      <c r="BD79" s="177">
        <f>IF(AZ79=4,G79,0)</f>
        <v>0</v>
      </c>
      <c r="BE79" s="177">
        <f>IF(AZ79=5,G79,0)</f>
        <v>0</v>
      </c>
      <c r="CZ79" s="177">
        <v>0</v>
      </c>
    </row>
    <row r="80" spans="1:104" s="177" customFormat="1">
      <c r="A80" s="138">
        <v>74</v>
      </c>
      <c r="B80" s="139" t="s">
        <v>102</v>
      </c>
      <c r="C80" s="140" t="s">
        <v>103</v>
      </c>
      <c r="D80" s="159" t="s">
        <v>75</v>
      </c>
      <c r="E80" s="160">
        <v>1</v>
      </c>
      <c r="F80" s="160"/>
      <c r="G80" s="161">
        <f>E80*F80</f>
        <v>0</v>
      </c>
      <c r="H80" s="176"/>
      <c r="O80" s="177">
        <v>2</v>
      </c>
      <c r="AA80" s="177">
        <v>12</v>
      </c>
      <c r="AB80" s="177">
        <v>0</v>
      </c>
      <c r="AC80" s="177">
        <v>78</v>
      </c>
      <c r="AZ80" s="177">
        <v>1</v>
      </c>
      <c r="BA80" s="177">
        <f>IF(AZ80=1,G80,0)</f>
        <v>0</v>
      </c>
      <c r="BB80" s="177">
        <f>IF(AZ80=2,G80,0)</f>
        <v>0</v>
      </c>
      <c r="BC80" s="177">
        <f>IF(AZ80=3,G80,0)</f>
        <v>0</v>
      </c>
      <c r="BD80" s="177">
        <f>IF(AZ80=4,G80,0)</f>
        <v>0</v>
      </c>
      <c r="BE80" s="177">
        <f>IF(AZ80=5,G80,0)</f>
        <v>0</v>
      </c>
      <c r="CZ80" s="177">
        <v>0</v>
      </c>
    </row>
    <row r="81" spans="1:104" s="177" customFormat="1">
      <c r="A81" s="138">
        <v>75</v>
      </c>
      <c r="B81" s="139" t="s">
        <v>104</v>
      </c>
      <c r="C81" s="140" t="s">
        <v>105</v>
      </c>
      <c r="D81" s="159" t="s">
        <v>75</v>
      </c>
      <c r="E81" s="160">
        <v>1</v>
      </c>
      <c r="F81" s="160"/>
      <c r="G81" s="161">
        <f>E81*F81</f>
        <v>0</v>
      </c>
      <c r="H81" s="176"/>
      <c r="O81" s="177">
        <v>2</v>
      </c>
      <c r="AA81" s="177">
        <v>12</v>
      </c>
      <c r="AB81" s="177">
        <v>0</v>
      </c>
      <c r="AC81" s="177">
        <v>79</v>
      </c>
      <c r="AZ81" s="177">
        <v>1</v>
      </c>
      <c r="BA81" s="177">
        <f>IF(AZ81=1,G81,0)</f>
        <v>0</v>
      </c>
      <c r="BB81" s="177">
        <f>IF(AZ81=2,G81,0)</f>
        <v>0</v>
      </c>
      <c r="BC81" s="177">
        <f>IF(AZ81=3,G81,0)</f>
        <v>0</v>
      </c>
      <c r="BD81" s="177">
        <f>IF(AZ81=4,G81,0)</f>
        <v>0</v>
      </c>
      <c r="BE81" s="177">
        <f>IF(AZ81=5,G81,0)</f>
        <v>0</v>
      </c>
      <c r="CZ81" s="177">
        <v>0</v>
      </c>
    </row>
    <row r="82" spans="1:104" s="177" customFormat="1">
      <c r="A82" s="190"/>
      <c r="B82" s="144" t="s">
        <v>66</v>
      </c>
      <c r="C82" s="145" t="str">
        <f>CONCATENATE(B76," ",C76)</f>
        <v>999 Ostatní</v>
      </c>
      <c r="D82" s="190"/>
      <c r="E82" s="191"/>
      <c r="F82" s="191"/>
      <c r="G82" s="146">
        <f>SUM(G76:G81)</f>
        <v>0</v>
      </c>
      <c r="H82" s="176"/>
      <c r="O82" s="177">
        <v>4</v>
      </c>
      <c r="BA82" s="186">
        <f>SUM(BA76:BA81)</f>
        <v>0</v>
      </c>
      <c r="BB82" s="186">
        <f>SUM(BB76:BB81)</f>
        <v>0</v>
      </c>
      <c r="BC82" s="186">
        <f>SUM(BC76:BC81)</f>
        <v>0</v>
      </c>
      <c r="BD82" s="186">
        <f>SUM(BD76:BD81)</f>
        <v>0</v>
      </c>
      <c r="BE82" s="186">
        <f>SUM(BE76:BE81)</f>
        <v>0</v>
      </c>
    </row>
    <row r="83" spans="1:104">
      <c r="A83" s="162"/>
      <c r="B83" s="162"/>
      <c r="C83" s="162"/>
      <c r="D83" s="162"/>
      <c r="E83" s="162"/>
      <c r="F83" s="162"/>
      <c r="G83" s="162"/>
    </row>
    <row r="84" spans="1:104">
      <c r="E84" s="163"/>
    </row>
    <row r="85" spans="1:104">
      <c r="E85" s="163"/>
    </row>
    <row r="86" spans="1:104">
      <c r="E86" s="163"/>
    </row>
    <row r="87" spans="1:104">
      <c r="E87" s="163"/>
    </row>
    <row r="88" spans="1:104">
      <c r="B88" s="164"/>
      <c r="E88" s="163"/>
    </row>
    <row r="89" spans="1:104">
      <c r="E89" s="163"/>
    </row>
    <row r="90" spans="1:104">
      <c r="E90" s="163"/>
    </row>
    <row r="91" spans="1:104">
      <c r="E91" s="163"/>
    </row>
    <row r="92" spans="1:104">
      <c r="E92" s="163"/>
    </row>
    <row r="93" spans="1:104">
      <c r="E93" s="163"/>
    </row>
    <row r="94" spans="1:104">
      <c r="E94" s="163"/>
    </row>
    <row r="95" spans="1:104">
      <c r="E95" s="163"/>
    </row>
    <row r="96" spans="1:104">
      <c r="E96" s="163"/>
    </row>
    <row r="97" spans="1:7">
      <c r="E97" s="163"/>
    </row>
    <row r="98" spans="1:7">
      <c r="E98" s="163"/>
    </row>
    <row r="99" spans="1:7">
      <c r="E99" s="163"/>
    </row>
    <row r="100" spans="1:7">
      <c r="E100" s="163"/>
    </row>
    <row r="101" spans="1:7">
      <c r="E101" s="163"/>
    </row>
    <row r="102" spans="1:7">
      <c r="E102" s="163"/>
    </row>
    <row r="103" spans="1:7">
      <c r="E103" s="163"/>
    </row>
    <row r="104" spans="1:7">
      <c r="E104" s="163"/>
    </row>
    <row r="105" spans="1:7">
      <c r="E105" s="163"/>
    </row>
    <row r="106" spans="1:7">
      <c r="A106" s="165"/>
      <c r="B106" s="165"/>
      <c r="C106" s="165"/>
      <c r="D106" s="165"/>
      <c r="E106" s="165"/>
      <c r="F106" s="165"/>
      <c r="G106" s="165"/>
    </row>
    <row r="107" spans="1:7">
      <c r="A107" s="165"/>
      <c r="B107" s="165"/>
      <c r="C107" s="165"/>
      <c r="D107" s="165"/>
      <c r="E107" s="165"/>
      <c r="F107" s="165"/>
      <c r="G107" s="165"/>
    </row>
    <row r="108" spans="1:7">
      <c r="A108" s="165"/>
      <c r="B108" s="165"/>
      <c r="C108" s="165"/>
      <c r="D108" s="165"/>
      <c r="E108" s="165"/>
      <c r="F108" s="165"/>
      <c r="G108" s="165"/>
    </row>
    <row r="109" spans="1:7">
      <c r="A109" s="165"/>
      <c r="B109" s="165"/>
      <c r="C109" s="165"/>
      <c r="D109" s="165"/>
      <c r="E109" s="165"/>
      <c r="F109" s="165"/>
      <c r="G109" s="165"/>
    </row>
    <row r="110" spans="1:7">
      <c r="E110" s="163"/>
    </row>
    <row r="111" spans="1:7">
      <c r="E111" s="163"/>
    </row>
    <row r="112" spans="1:7">
      <c r="E112" s="163"/>
    </row>
    <row r="113" spans="5:5">
      <c r="E113" s="163"/>
    </row>
    <row r="114" spans="5:5">
      <c r="E114" s="163"/>
    </row>
    <row r="115" spans="5:5">
      <c r="E115" s="163"/>
    </row>
    <row r="116" spans="5:5">
      <c r="E116" s="163"/>
    </row>
    <row r="117" spans="5:5">
      <c r="E117" s="163"/>
    </row>
    <row r="118" spans="5:5">
      <c r="E118" s="163"/>
    </row>
    <row r="119" spans="5:5">
      <c r="E119" s="163"/>
    </row>
    <row r="120" spans="5:5">
      <c r="E120" s="163"/>
    </row>
    <row r="121" spans="5:5">
      <c r="E121" s="163"/>
    </row>
    <row r="122" spans="5:5">
      <c r="E122" s="163"/>
    </row>
    <row r="123" spans="5:5">
      <c r="E123" s="163"/>
    </row>
    <row r="124" spans="5:5">
      <c r="E124" s="163"/>
    </row>
    <row r="125" spans="5:5">
      <c r="E125" s="163"/>
    </row>
    <row r="126" spans="5:5">
      <c r="E126" s="163"/>
    </row>
    <row r="127" spans="5:5">
      <c r="E127" s="163"/>
    </row>
    <row r="128" spans="5:5">
      <c r="E128" s="163"/>
    </row>
    <row r="129" spans="1:7">
      <c r="E129" s="163"/>
    </row>
    <row r="130" spans="1:7">
      <c r="E130" s="163"/>
    </row>
    <row r="131" spans="1:7">
      <c r="E131" s="163"/>
    </row>
    <row r="132" spans="1:7">
      <c r="E132" s="163"/>
    </row>
    <row r="133" spans="1:7">
      <c r="E133" s="163"/>
    </row>
    <row r="134" spans="1:7">
      <c r="E134" s="163"/>
    </row>
    <row r="135" spans="1:7">
      <c r="E135" s="163"/>
    </row>
    <row r="136" spans="1:7">
      <c r="E136" s="163"/>
    </row>
    <row r="137" spans="1:7">
      <c r="E137" s="163"/>
    </row>
    <row r="138" spans="1:7">
      <c r="E138" s="163"/>
    </row>
    <row r="139" spans="1:7">
      <c r="E139" s="163"/>
    </row>
    <row r="140" spans="1:7">
      <c r="E140" s="163"/>
    </row>
    <row r="141" spans="1:7">
      <c r="A141" s="166"/>
      <c r="B141" s="166"/>
    </row>
    <row r="142" spans="1:7">
      <c r="A142" s="165"/>
      <c r="B142" s="165"/>
      <c r="C142" s="168"/>
      <c r="D142" s="168"/>
      <c r="E142" s="169"/>
      <c r="F142" s="168"/>
      <c r="G142" s="170"/>
    </row>
    <row r="143" spans="1:7">
      <c r="A143" s="171"/>
      <c r="B143" s="171"/>
      <c r="C143" s="165"/>
      <c r="D143" s="165"/>
      <c r="E143" s="172"/>
      <c r="F143" s="165"/>
      <c r="G143" s="165"/>
    </row>
    <row r="144" spans="1:7">
      <c r="A144" s="165"/>
      <c r="B144" s="165"/>
      <c r="C144" s="165"/>
      <c r="D144" s="165"/>
      <c r="E144" s="172"/>
      <c r="F144" s="165"/>
      <c r="G144" s="165"/>
    </row>
    <row r="145" spans="1:7">
      <c r="A145" s="165"/>
      <c r="B145" s="165"/>
      <c r="C145" s="165"/>
      <c r="D145" s="165"/>
      <c r="E145" s="172"/>
      <c r="F145" s="165"/>
      <c r="G145" s="165"/>
    </row>
    <row r="146" spans="1:7">
      <c r="A146" s="165"/>
      <c r="B146" s="165"/>
      <c r="C146" s="165"/>
      <c r="D146" s="165"/>
      <c r="E146" s="172"/>
      <c r="F146" s="165"/>
      <c r="G146" s="165"/>
    </row>
    <row r="147" spans="1:7">
      <c r="A147" s="165"/>
      <c r="B147" s="165"/>
      <c r="C147" s="165"/>
      <c r="D147" s="165"/>
      <c r="E147" s="172"/>
      <c r="F147" s="165"/>
      <c r="G147" s="165"/>
    </row>
    <row r="148" spans="1:7">
      <c r="A148" s="165"/>
      <c r="B148" s="165"/>
      <c r="C148" s="165"/>
      <c r="D148" s="165"/>
      <c r="E148" s="172"/>
      <c r="F148" s="165"/>
      <c r="G148" s="165"/>
    </row>
    <row r="149" spans="1:7">
      <c r="A149" s="165"/>
      <c r="B149" s="165"/>
      <c r="C149" s="165"/>
      <c r="D149" s="165"/>
      <c r="E149" s="172"/>
      <c r="F149" s="165"/>
      <c r="G149" s="165"/>
    </row>
    <row r="150" spans="1:7">
      <c r="A150" s="165"/>
      <c r="B150" s="165"/>
      <c r="C150" s="165"/>
      <c r="D150" s="165"/>
      <c r="E150" s="172"/>
      <c r="F150" s="165"/>
      <c r="G150" s="165"/>
    </row>
    <row r="151" spans="1:7">
      <c r="A151" s="165"/>
      <c r="B151" s="165"/>
      <c r="C151" s="165"/>
      <c r="D151" s="165"/>
      <c r="E151" s="172"/>
      <c r="F151" s="165"/>
      <c r="G151" s="165"/>
    </row>
    <row r="152" spans="1:7">
      <c r="A152" s="165"/>
      <c r="B152" s="165"/>
      <c r="C152" s="165"/>
      <c r="D152" s="165"/>
      <c r="E152" s="172"/>
      <c r="F152" s="165"/>
      <c r="G152" s="165"/>
    </row>
    <row r="153" spans="1:7">
      <c r="A153" s="165"/>
      <c r="B153" s="165"/>
      <c r="C153" s="165"/>
      <c r="D153" s="165"/>
      <c r="E153" s="172"/>
      <c r="F153" s="165"/>
      <c r="G153" s="165"/>
    </row>
    <row r="154" spans="1:7">
      <c r="A154" s="165"/>
      <c r="B154" s="165"/>
      <c r="C154" s="165"/>
      <c r="D154" s="165"/>
      <c r="E154" s="172"/>
      <c r="F154" s="165"/>
      <c r="G154" s="165"/>
    </row>
    <row r="155" spans="1:7">
      <c r="A155" s="165"/>
      <c r="B155" s="165"/>
      <c r="C155" s="165"/>
      <c r="D155" s="165"/>
      <c r="E155" s="172"/>
      <c r="F155" s="165"/>
      <c r="G155" s="16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Honza</cp:lastModifiedBy>
  <cp:lastPrinted>2015-07-30T07:13:38Z</cp:lastPrinted>
  <dcterms:created xsi:type="dcterms:W3CDTF">2012-01-29T20:54:01Z</dcterms:created>
  <dcterms:modified xsi:type="dcterms:W3CDTF">2016-05-05T09:12:01Z</dcterms:modified>
</cp:coreProperties>
</file>